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https://metronashville-my.sharepoint.com/personal/matthew_woodruff_nashville_gov/Documents/Desktop/Planning 8-24/"/>
    </mc:Choice>
  </mc:AlternateContent>
  <xr:revisionPtr revIDLastSave="27" documentId="8_{0E8363A9-5EE5-4217-A7C0-F8ACB9D7C6F6}" xr6:coauthVersionLast="47" xr6:coauthVersionMax="47" xr10:uidLastSave="{26F7668D-4CC4-472A-8ACE-2C7603CA47B6}"/>
  <bookViews>
    <workbookView xWindow="432" yWindow="1500" windowWidth="22608" windowHeight="12900" firstSheet="3" activeTab="6" xr2:uid="{00000000-000D-0000-FFFF-FFFF00000000}"/>
  </bookViews>
  <sheets>
    <sheet name="README" sheetId="1" r:id="rId1"/>
    <sheet name="1. Applicant Information" sheetId="2" r:id="rId2"/>
    <sheet name="2. Project Details &amp; Narrative" sheetId="3" r:id="rId3"/>
    <sheet name="3. Residential Units" sheetId="5" r:id="rId4"/>
    <sheet name="4. Sources &amp; Uses" sheetId="9" r:id="rId5"/>
    <sheet name="5. MI PILOT Calculator" sheetId="7" r:id="rId6"/>
    <sheet name="PILOT Rents" sheetId="8"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7" i="9" l="1"/>
  <c r="H83" i="9"/>
  <c r="H81" i="9"/>
  <c r="H82" i="9"/>
  <c r="H80" i="9"/>
  <c r="H68" i="9"/>
  <c r="H69" i="9"/>
  <c r="H70" i="9"/>
  <c r="H71" i="9"/>
  <c r="H72" i="9"/>
  <c r="H73" i="9"/>
  <c r="H74" i="9"/>
  <c r="H75" i="9"/>
  <c r="H76" i="9"/>
  <c r="H67" i="9"/>
  <c r="H60" i="9"/>
  <c r="H61" i="9"/>
  <c r="H62" i="9"/>
  <c r="H63" i="9"/>
  <c r="H59" i="9"/>
  <c r="H41" i="9"/>
  <c r="H42" i="9"/>
  <c r="H43" i="9"/>
  <c r="H44" i="9"/>
  <c r="H45" i="9"/>
  <c r="H46" i="9"/>
  <c r="H47" i="9"/>
  <c r="H48" i="9"/>
  <c r="H49" i="9"/>
  <c r="H50" i="9"/>
  <c r="H51" i="9"/>
  <c r="H52" i="9"/>
  <c r="H53" i="9"/>
  <c r="H54" i="9"/>
  <c r="H55" i="9"/>
  <c r="H40" i="9"/>
  <c r="H26" i="9"/>
  <c r="H27" i="9"/>
  <c r="H28" i="9"/>
  <c r="H29" i="9"/>
  <c r="H30" i="9"/>
  <c r="H31" i="9"/>
  <c r="H32" i="9"/>
  <c r="H33" i="9"/>
  <c r="H34" i="9"/>
  <c r="H35" i="9"/>
  <c r="H25" i="9"/>
  <c r="H22" i="9"/>
  <c r="H9" i="9"/>
  <c r="H10" i="9"/>
  <c r="H11" i="9"/>
  <c r="H12" i="9"/>
  <c r="H13" i="9"/>
  <c r="H14" i="9"/>
  <c r="H15" i="9"/>
  <c r="H8" i="9"/>
  <c r="C6" i="5" l="1"/>
  <c r="E64" i="9"/>
  <c r="E77" i="9"/>
  <c r="E36" i="9"/>
  <c r="E16" i="9"/>
  <c r="E56" i="9"/>
  <c r="H77" i="9" l="1"/>
  <c r="H64" i="9"/>
  <c r="H56" i="9"/>
  <c r="H36" i="9"/>
  <c r="S7" i="7"/>
  <c r="S6" i="7"/>
  <c r="S5" i="7"/>
  <c r="S4" i="7"/>
  <c r="R7" i="7"/>
  <c r="R6" i="7"/>
  <c r="R5" i="7"/>
  <c r="R4" i="7"/>
  <c r="Q7" i="7"/>
  <c r="Q6" i="7"/>
  <c r="Q5" i="7"/>
  <c r="Q4" i="7"/>
  <c r="P7" i="7"/>
  <c r="P6" i="7"/>
  <c r="P5" i="7"/>
  <c r="P4" i="7"/>
  <c r="O7" i="7"/>
  <c r="O6" i="7"/>
  <c r="O5" i="7"/>
  <c r="O4" i="7"/>
  <c r="C14" i="7"/>
  <c r="C16" i="7" s="1"/>
  <c r="AA23" i="8"/>
  <c r="AA22" i="8"/>
  <c r="D92" i="9"/>
  <c r="C15" i="7" s="1"/>
  <c r="D11" i="9"/>
  <c r="C10" i="7"/>
  <c r="Q8" i="7" s="1"/>
  <c r="E83" i="9"/>
  <c r="K6" i="7"/>
  <c r="D10" i="9" l="1"/>
  <c r="D9" i="9"/>
  <c r="AA29" i="8"/>
  <c r="AA25" i="8"/>
  <c r="Q15" i="7"/>
  <c r="Q13" i="7"/>
  <c r="Q14" i="7"/>
  <c r="Q12" i="7"/>
  <c r="R8" i="7"/>
  <c r="AA28" i="8"/>
  <c r="AA27" i="8"/>
  <c r="O8" i="7"/>
  <c r="AA26" i="8"/>
  <c r="S8" i="7"/>
  <c r="P8" i="7"/>
  <c r="D32" i="9"/>
  <c r="D40" i="9"/>
  <c r="D48" i="9"/>
  <c r="D56" i="9"/>
  <c r="D76" i="9"/>
  <c r="D68" i="9"/>
  <c r="D27" i="9"/>
  <c r="D34" i="9"/>
  <c r="D26" i="9"/>
  <c r="D50" i="9"/>
  <c r="D42" i="9"/>
  <c r="D64" i="9"/>
  <c r="D70" i="9"/>
  <c r="D33" i="9"/>
  <c r="D49" i="9"/>
  <c r="D67" i="9"/>
  <c r="D31" i="9"/>
  <c r="D77" i="9"/>
  <c r="D55" i="9"/>
  <c r="D75" i="9"/>
  <c r="D30" i="9"/>
  <c r="D54" i="9"/>
  <c r="D46" i="9"/>
  <c r="D63" i="9"/>
  <c r="D74" i="9"/>
  <c r="D80" i="9"/>
  <c r="D36" i="9"/>
  <c r="D41" i="9"/>
  <c r="D69" i="9"/>
  <c r="D47" i="9"/>
  <c r="D59" i="9"/>
  <c r="D22" i="9"/>
  <c r="D29" i="9"/>
  <c r="D53" i="9"/>
  <c r="D45" i="9"/>
  <c r="D62" i="9"/>
  <c r="D73" i="9"/>
  <c r="D82" i="9"/>
  <c r="D25" i="9"/>
  <c r="D28" i="9"/>
  <c r="D52" i="9"/>
  <c r="D44" i="9"/>
  <c r="D61" i="9"/>
  <c r="D72" i="9"/>
  <c r="D81" i="9"/>
  <c r="D35" i="9"/>
  <c r="D51" i="9"/>
  <c r="D43" i="9"/>
  <c r="D60" i="9"/>
  <c r="D71" i="9"/>
  <c r="D83" i="9"/>
  <c r="D87" i="9"/>
  <c r="D8" i="9"/>
  <c r="E85" i="9"/>
  <c r="D14" i="9"/>
  <c r="D13" i="9"/>
  <c r="D12" i="9"/>
  <c r="C17" i="7"/>
  <c r="Q25" i="8"/>
  <c r="S27" i="8"/>
  <c r="O25" i="8"/>
  <c r="R27" i="8"/>
  <c r="R29" i="8"/>
  <c r="Q27" i="8"/>
  <c r="Q29" i="8"/>
  <c r="P27" i="8"/>
  <c r="Q26" i="8"/>
  <c r="O29" i="8"/>
  <c r="P26" i="8"/>
  <c r="P29" i="8"/>
  <c r="S28" i="8"/>
  <c r="O26" i="8"/>
  <c r="O28" i="8"/>
  <c r="S25" i="8"/>
  <c r="R25" i="8"/>
  <c r="R28" i="8"/>
  <c r="O27" i="8"/>
  <c r="Q28" i="8"/>
  <c r="S26" i="8"/>
  <c r="P25" i="8"/>
  <c r="S29" i="8"/>
  <c r="P28" i="8"/>
  <c r="R26" i="8"/>
  <c r="C7" i="7"/>
  <c r="C8" i="7"/>
  <c r="C11" i="7"/>
  <c r="D18" i="7" s="1"/>
  <c r="C9" i="7"/>
  <c r="H85" i="9" l="1"/>
  <c r="E89" i="9"/>
  <c r="D85" i="9"/>
  <c r="O12" i="7"/>
  <c r="O15" i="7"/>
  <c r="O14" i="7"/>
  <c r="O13" i="7"/>
  <c r="R14" i="7"/>
  <c r="R13" i="7"/>
  <c r="R12" i="7"/>
  <c r="R15" i="7"/>
  <c r="P14" i="7"/>
  <c r="P13" i="7"/>
  <c r="P15" i="7"/>
  <c r="P12" i="7"/>
  <c r="S12" i="7"/>
  <c r="S13" i="7"/>
  <c r="S15" i="7"/>
  <c r="S14" i="7"/>
  <c r="Y26" i="8"/>
  <c r="X29" i="8"/>
  <c r="I25" i="8"/>
  <c r="Z26" i="8"/>
  <c r="Y29" i="8"/>
  <c r="J25" i="8"/>
  <c r="T25" i="8"/>
  <c r="E25" i="8"/>
  <c r="W25" i="8"/>
  <c r="Y25" i="8"/>
  <c r="F25" i="8"/>
  <c r="Z25" i="8"/>
  <c r="G25" i="8"/>
  <c r="H25" i="8"/>
  <c r="X27" i="8"/>
  <c r="Z29" i="8"/>
  <c r="K25" i="8"/>
  <c r="U25" i="8"/>
  <c r="Z27" i="8"/>
  <c r="Y27" i="8"/>
  <c r="D25" i="8"/>
  <c r="L25" i="8"/>
  <c r="C25" i="8"/>
  <c r="V25" i="8"/>
  <c r="M25" i="8"/>
  <c r="X28" i="8"/>
  <c r="N25" i="8"/>
  <c r="Y28" i="8"/>
  <c r="Z28" i="8"/>
  <c r="X25" i="8"/>
  <c r="X26" i="8"/>
  <c r="C29" i="8"/>
  <c r="J29" i="8"/>
  <c r="M28" i="8"/>
  <c r="U28" i="8"/>
  <c r="L26" i="8"/>
  <c r="K29" i="8"/>
  <c r="F28" i="8"/>
  <c r="N28" i="8"/>
  <c r="V28" i="8"/>
  <c r="I27" i="8"/>
  <c r="E26" i="8"/>
  <c r="M26" i="8"/>
  <c r="U26" i="8"/>
  <c r="D29" i="8"/>
  <c r="L29" i="8"/>
  <c r="T29" i="8"/>
  <c r="G28" i="8"/>
  <c r="W28" i="8"/>
  <c r="J27" i="8"/>
  <c r="F26" i="8"/>
  <c r="N26" i="8"/>
  <c r="V26" i="8"/>
  <c r="E29" i="8"/>
  <c r="M29" i="8"/>
  <c r="U29" i="8"/>
  <c r="H28" i="8"/>
  <c r="K27" i="8"/>
  <c r="W26" i="8"/>
  <c r="F29" i="8"/>
  <c r="N29" i="8"/>
  <c r="V29" i="8"/>
  <c r="I28" i="8"/>
  <c r="D27" i="8"/>
  <c r="T27" i="8"/>
  <c r="H26" i="8"/>
  <c r="C26" i="8"/>
  <c r="E28" i="8"/>
  <c r="H27" i="8"/>
  <c r="D26" i="8"/>
  <c r="G26" i="8"/>
  <c r="L27" i="8"/>
  <c r="T26" i="8"/>
  <c r="G29" i="8"/>
  <c r="W29" i="8"/>
  <c r="J28" i="8"/>
  <c r="E27" i="8"/>
  <c r="M27" i="8"/>
  <c r="U27" i="8"/>
  <c r="I26" i="8"/>
  <c r="C27" i="8"/>
  <c r="H29" i="8"/>
  <c r="K28" i="8"/>
  <c r="F27" i="8"/>
  <c r="N27" i="8"/>
  <c r="V27" i="8"/>
  <c r="J26" i="8"/>
  <c r="C28" i="8"/>
  <c r="I29" i="8"/>
  <c r="D28" i="8"/>
  <c r="L28" i="8"/>
  <c r="T28" i="8"/>
  <c r="G27" i="8"/>
  <c r="W27" i="8"/>
  <c r="K26" i="8"/>
  <c r="H89" i="9" l="1"/>
  <c r="D93" i="9"/>
  <c r="E93" i="9" s="1"/>
  <c r="E92" i="9"/>
  <c r="K11" i="5"/>
  <c r="K12" i="5"/>
  <c r="K10" i="5"/>
  <c r="K17" i="5"/>
  <c r="K18" i="5"/>
  <c r="K16" i="5"/>
  <c r="I20" i="5"/>
  <c r="I19" i="5"/>
  <c r="I21" i="5"/>
  <c r="M17" i="5"/>
  <c r="M16" i="5"/>
  <c r="M18" i="5"/>
  <c r="I11" i="5"/>
  <c r="I12" i="5"/>
  <c r="I10" i="5"/>
  <c r="G16" i="5"/>
  <c r="G18" i="5"/>
  <c r="G17" i="5"/>
  <c r="M23" i="5"/>
  <c r="M24" i="5"/>
  <c r="M22" i="5"/>
  <c r="G20" i="5"/>
  <c r="G21" i="5"/>
  <c r="G19" i="5"/>
  <c r="M14" i="5"/>
  <c r="M15" i="5"/>
  <c r="M13" i="5"/>
  <c r="G22" i="5"/>
  <c r="G23" i="5"/>
  <c r="G24" i="5"/>
  <c r="K14" i="5"/>
  <c r="K15" i="5"/>
  <c r="K13" i="5"/>
  <c r="I16" i="5"/>
  <c r="I18" i="5"/>
  <c r="I17" i="5"/>
  <c r="G13" i="5"/>
  <c r="G14" i="5"/>
  <c r="G15" i="5"/>
  <c r="M19" i="5"/>
  <c r="M20" i="5"/>
  <c r="M21" i="5"/>
  <c r="K22" i="5"/>
  <c r="K23" i="5"/>
  <c r="K24" i="5"/>
  <c r="I14" i="5"/>
  <c r="I15" i="5"/>
  <c r="I13" i="5"/>
  <c r="G11" i="5"/>
  <c r="G12" i="5"/>
  <c r="G10" i="5"/>
  <c r="M11" i="5"/>
  <c r="M12" i="5"/>
  <c r="M10" i="5"/>
  <c r="K20" i="5"/>
  <c r="K21" i="5"/>
  <c r="K19" i="5"/>
  <c r="I22" i="5"/>
  <c r="I23" i="5"/>
  <c r="I24" i="5"/>
  <c r="K7" i="7" l="1"/>
  <c r="C18" i="7" l="1"/>
  <c r="J11" i="7"/>
  <c r="J12" i="7" s="1"/>
  <c r="J13" i="7" l="1"/>
  <c r="L33" i="5"/>
  <c r="L32" i="5"/>
  <c r="L31" i="5"/>
  <c r="L30" i="5"/>
  <c r="L29" i="5"/>
  <c r="G33" i="5"/>
  <c r="F33" i="5"/>
  <c r="E33" i="5"/>
  <c r="D33" i="5"/>
  <c r="C33" i="5"/>
  <c r="G32" i="5"/>
  <c r="G25" i="7" s="1"/>
  <c r="S23" i="7" s="1"/>
  <c r="F32" i="5"/>
  <c r="F25" i="7" s="1"/>
  <c r="R23" i="7" s="1"/>
  <c r="E32" i="5"/>
  <c r="D32" i="5"/>
  <c r="C32" i="5"/>
  <c r="C25" i="7" s="1"/>
  <c r="O23" i="7" s="1"/>
  <c r="G31" i="5"/>
  <c r="G24" i="7" s="1"/>
  <c r="S22" i="7" s="1"/>
  <c r="F31" i="5"/>
  <c r="F24" i="7" s="1"/>
  <c r="R22" i="7" s="1"/>
  <c r="E31" i="5"/>
  <c r="E24" i="7" s="1"/>
  <c r="Q22" i="7" s="1"/>
  <c r="D31" i="5"/>
  <c r="D24" i="7" s="1"/>
  <c r="P22" i="7" s="1"/>
  <c r="C31" i="5"/>
  <c r="C24" i="7" s="1"/>
  <c r="O22" i="7" s="1"/>
  <c r="G30" i="5"/>
  <c r="G23" i="7" s="1"/>
  <c r="S21" i="7" s="1"/>
  <c r="F30" i="5"/>
  <c r="F23" i="7" s="1"/>
  <c r="R21" i="7" s="1"/>
  <c r="E30" i="5"/>
  <c r="E23" i="7" s="1"/>
  <c r="Q21" i="7" s="1"/>
  <c r="D30" i="5"/>
  <c r="D23" i="7" s="1"/>
  <c r="P21" i="7" s="1"/>
  <c r="C30" i="5"/>
  <c r="C23" i="7" s="1"/>
  <c r="O21" i="7" s="1"/>
  <c r="G29" i="5"/>
  <c r="F29" i="5"/>
  <c r="F22" i="7" s="1"/>
  <c r="R20" i="7" s="1"/>
  <c r="E29" i="5"/>
  <c r="E22" i="7" s="1"/>
  <c r="Q20" i="7" s="1"/>
  <c r="D29" i="5"/>
  <c r="D22" i="7" s="1"/>
  <c r="P20" i="7" s="1"/>
  <c r="C29" i="5"/>
  <c r="C22" i="7" s="1"/>
  <c r="O20" i="7" s="1"/>
  <c r="J14" i="7" l="1"/>
  <c r="E25" i="7"/>
  <c r="Q23" i="7" s="1"/>
  <c r="D25" i="7"/>
  <c r="P23" i="7" s="1"/>
  <c r="G22" i="7"/>
  <c r="S20" i="7" s="1"/>
  <c r="H33" i="5"/>
  <c r="H29" i="5"/>
  <c r="H30" i="5"/>
  <c r="G34" i="5"/>
  <c r="G35" i="5"/>
  <c r="E34" i="5"/>
  <c r="E35" i="5"/>
  <c r="F35" i="5"/>
  <c r="F34" i="5"/>
  <c r="D35" i="5"/>
  <c r="L34" i="5"/>
  <c r="M34" i="5" s="1"/>
  <c r="H31" i="5"/>
  <c r="D34" i="5"/>
  <c r="L35" i="5"/>
  <c r="H32" i="5"/>
  <c r="C35" i="5"/>
  <c r="C34" i="5"/>
  <c r="G71" i="9" l="1"/>
  <c r="G62" i="9"/>
  <c r="G41" i="9"/>
  <c r="G49" i="9"/>
  <c r="G31" i="9"/>
  <c r="G12" i="9"/>
  <c r="M31" i="5"/>
  <c r="G72" i="9"/>
  <c r="G63" i="9"/>
  <c r="G42" i="9"/>
  <c r="G50" i="9"/>
  <c r="G32" i="9"/>
  <c r="G13" i="9"/>
  <c r="M30" i="5"/>
  <c r="G75" i="9"/>
  <c r="G45" i="9"/>
  <c r="G27" i="9"/>
  <c r="G82" i="9"/>
  <c r="G68" i="9"/>
  <c r="G46" i="9"/>
  <c r="G28" i="9"/>
  <c r="G9" i="9"/>
  <c r="G69" i="9"/>
  <c r="G55" i="9"/>
  <c r="G10" i="9"/>
  <c r="M33" i="5"/>
  <c r="G61" i="9"/>
  <c r="G48" i="9"/>
  <c r="G30" i="9"/>
  <c r="G11" i="9"/>
  <c r="G70" i="9"/>
  <c r="G73" i="9"/>
  <c r="G59" i="9"/>
  <c r="G43" i="9"/>
  <c r="G51" i="9"/>
  <c r="G33" i="9"/>
  <c r="G22" i="9"/>
  <c r="G14" i="9"/>
  <c r="M29" i="5"/>
  <c r="G83" i="9"/>
  <c r="G74" i="9"/>
  <c r="G44" i="9"/>
  <c r="G52" i="9"/>
  <c r="G26" i="9"/>
  <c r="G34" i="9"/>
  <c r="G8" i="9"/>
  <c r="G81" i="9"/>
  <c r="G53" i="9"/>
  <c r="G35" i="9"/>
  <c r="G15" i="9"/>
  <c r="M35" i="5"/>
  <c r="G87" i="9"/>
  <c r="G76" i="9"/>
  <c r="G54" i="9"/>
  <c r="G25" i="9"/>
  <c r="G80" i="9"/>
  <c r="G67" i="9"/>
  <c r="G60" i="9"/>
  <c r="G47" i="9"/>
  <c r="G29" i="9"/>
  <c r="G40" i="9"/>
  <c r="G77" i="9"/>
  <c r="G36" i="9"/>
  <c r="G64" i="9"/>
  <c r="G56" i="9"/>
  <c r="G85" i="9"/>
  <c r="G89" i="9"/>
  <c r="M32" i="5"/>
  <c r="J15" i="7"/>
  <c r="C19" i="7"/>
  <c r="C20" i="7" s="1"/>
  <c r="H35" i="5"/>
  <c r="H34" i="5"/>
  <c r="F81" i="9" l="1"/>
  <c r="F69" i="9"/>
  <c r="F67" i="9"/>
  <c r="F41" i="9"/>
  <c r="F49" i="9"/>
  <c r="F28" i="9"/>
  <c r="F25" i="9"/>
  <c r="F13" i="9"/>
  <c r="I30" i="5"/>
  <c r="F82" i="9"/>
  <c r="F70" i="9"/>
  <c r="F42" i="9"/>
  <c r="F50" i="9"/>
  <c r="F29" i="9"/>
  <c r="F14" i="9"/>
  <c r="I29" i="5"/>
  <c r="F73" i="9"/>
  <c r="F61" i="9"/>
  <c r="F45" i="9"/>
  <c r="F32" i="9"/>
  <c r="F9" i="9"/>
  <c r="F74" i="9"/>
  <c r="F46" i="9"/>
  <c r="F33" i="9"/>
  <c r="F87" i="9"/>
  <c r="F75" i="9"/>
  <c r="F63" i="9"/>
  <c r="F55" i="9"/>
  <c r="F26" i="9"/>
  <c r="F83" i="9"/>
  <c r="F48" i="9"/>
  <c r="F40" i="9"/>
  <c r="F80" i="9"/>
  <c r="F71" i="9"/>
  <c r="F43" i="9"/>
  <c r="F51" i="9"/>
  <c r="F30" i="9"/>
  <c r="F15" i="9"/>
  <c r="F72" i="9"/>
  <c r="F60" i="9"/>
  <c r="F44" i="9"/>
  <c r="F52" i="9"/>
  <c r="F31" i="9"/>
  <c r="F22" i="9"/>
  <c r="F8" i="9"/>
  <c r="I35" i="5"/>
  <c r="F53" i="9"/>
  <c r="F62" i="9"/>
  <c r="F54" i="9"/>
  <c r="F10" i="9"/>
  <c r="I33" i="5"/>
  <c r="F47" i="9"/>
  <c r="F34" i="9"/>
  <c r="F11" i="9"/>
  <c r="F68" i="9"/>
  <c r="F76" i="9"/>
  <c r="F59" i="9"/>
  <c r="F27" i="9"/>
  <c r="F35" i="9"/>
  <c r="F12" i="9"/>
  <c r="I31" i="5"/>
  <c r="F56" i="9"/>
  <c r="F77" i="9"/>
  <c r="F36" i="9"/>
  <c r="F64" i="9"/>
  <c r="F85" i="9"/>
  <c r="F89" i="9"/>
  <c r="I34" i="5"/>
  <c r="I32" i="5"/>
  <c r="K12" i="7"/>
  <c r="K13" i="7"/>
  <c r="K14" i="7"/>
  <c r="J16" i="7"/>
  <c r="K15" i="7"/>
  <c r="K16" i="7" l="1"/>
  <c r="L16" i="7" s="1"/>
  <c r="J17" i="7"/>
  <c r="K11" i="7"/>
  <c r="L11" i="7" s="1"/>
  <c r="L15" i="7"/>
  <c r="L14" i="7"/>
  <c r="L12" i="7"/>
  <c r="L13" i="7"/>
  <c r="K17" i="7" l="1"/>
  <c r="L17" i="7" s="1"/>
  <c r="J18" i="7"/>
  <c r="K18" i="7" l="1"/>
  <c r="L18" i="7" s="1"/>
  <c r="J19" i="7"/>
  <c r="J20" i="7" l="1"/>
  <c r="K19" i="7"/>
  <c r="L19" i="7" s="1"/>
  <c r="J21" i="7" l="1"/>
  <c r="K20" i="7"/>
  <c r="L20" i="7" s="1"/>
  <c r="J22" i="7" l="1"/>
  <c r="K21" i="7"/>
  <c r="L21" i="7" s="1"/>
  <c r="J23" i="7" l="1"/>
  <c r="K22" i="7"/>
  <c r="L22" i="7" s="1"/>
  <c r="J24" i="7" l="1"/>
  <c r="K23" i="7"/>
  <c r="L23" i="7" s="1"/>
  <c r="J25" i="7" l="1"/>
  <c r="K24" i="7"/>
  <c r="L24" i="7" s="1"/>
  <c r="K25" i="7" l="1"/>
  <c r="K26" i="7" s="1"/>
  <c r="J26" i="7"/>
  <c r="L25" i="7" l="1"/>
  <c r="L26" i="7" s="1"/>
</calcChain>
</file>

<file path=xl/sharedStrings.xml><?xml version="1.0" encoding="utf-8"?>
<sst xmlns="http://schemas.openxmlformats.org/spreadsheetml/2006/main" count="419" uniqueCount="284">
  <si>
    <t>MIXED-INCOME PILOT APPLICATION INSTRUCTIONS</t>
  </si>
  <si>
    <t>How to Submit the Mixed-Income PILOT Application</t>
  </si>
  <si>
    <t>You must download this Excel workbook to begin filling in the application.</t>
  </si>
  <si>
    <t>Please fill out each section of this Excel workbook to include in the Mixed-Income PILOT application package.</t>
  </si>
  <si>
    <t>All cells highlighted this color should be filled in if applicable.</t>
  </si>
  <si>
    <t>All cells highlighted this color will autopopulate.</t>
  </si>
  <si>
    <t>Please a submit application packages to MetroHousing@nashville.gov with the following subject line:</t>
  </si>
  <si>
    <t>MixedIncomePILOT_Application_[ADDRESS]_[MONTH]/[YEAR]</t>
  </si>
  <si>
    <t>A complete application package includes this application saved as an Excel file and all required supporting documents listed below.</t>
  </si>
  <si>
    <t>ATTN: Mixed-Income PILOT Application</t>
  </si>
  <si>
    <t>Metro Nashville Planning Department</t>
  </si>
  <si>
    <t>800 2nd Avenue South</t>
  </si>
  <si>
    <t>Nashville, TN 37201</t>
  </si>
  <si>
    <t>Applications will not be reviewed until reciept of PILOT application fee.</t>
  </si>
  <si>
    <t>Questions: Please reach out to MetroHousing@nashville.gov</t>
  </si>
  <si>
    <t>Application Overview</t>
  </si>
  <si>
    <t xml:space="preserve">Instructions: </t>
  </si>
  <si>
    <t>Complete all sheets within this Excel workbook, filling in the LIGHT BLUE cells.</t>
  </si>
  <si>
    <r>
      <t>Please follow this naming convention:</t>
    </r>
    <r>
      <rPr>
        <b/>
        <sz val="11"/>
        <color theme="1"/>
        <rFont val="Franklin Gothic Book"/>
        <family val="2"/>
      </rPr>
      <t xml:space="preserve"> YYMMDD_DeveloperName_MIPApplication</t>
    </r>
    <r>
      <rPr>
        <sz val="11"/>
        <color theme="1"/>
        <rFont val="Franklin Gothic Book"/>
        <family val="2"/>
      </rPr>
      <t>.</t>
    </r>
  </si>
  <si>
    <t>1) Applicant Information</t>
  </si>
  <si>
    <t>Contact information for all entities involved with this project (e.g. developer(s) &amp;  legal counsel).</t>
  </si>
  <si>
    <t>2) Project Details and Narrative</t>
  </si>
  <si>
    <t>Required site details, timeline, unit mix, and development cost.
Narrative summary of the project with details that may not be directly captured in the application itself (project need, community engagement efforts, design approach, special populations served, etc.).</t>
  </si>
  <si>
    <t>3) Residential Units</t>
  </si>
  <si>
    <t>Summary of the residential unit make up.</t>
  </si>
  <si>
    <t>4) Sources &amp; Uses</t>
  </si>
  <si>
    <t>Summary of sources and uses.</t>
  </si>
  <si>
    <t>5) PILOT Calculator</t>
  </si>
  <si>
    <t>Summary of accrued abatement and PILOT schedule.</t>
  </si>
  <si>
    <t>Required Documents</t>
  </si>
  <si>
    <t>Instructions:</t>
  </si>
  <si>
    <t xml:space="preserve">Please include a PDF with the following documentation to display compliance with the program criteria. 
</t>
  </si>
  <si>
    <r>
      <t xml:space="preserve">Please follow this naming convention: </t>
    </r>
    <r>
      <rPr>
        <b/>
        <sz val="11"/>
        <color theme="1"/>
        <rFont val="Franklin Gothic Book"/>
        <family val="2"/>
      </rPr>
      <t>YYMMDD_DeveloperName_MIPRequiredDocuments</t>
    </r>
    <r>
      <rPr>
        <sz val="11"/>
        <color theme="1"/>
        <rFont val="Franklin Gothic Book"/>
        <family val="2"/>
      </rPr>
      <t>.</t>
    </r>
  </si>
  <si>
    <t>Page Number</t>
  </si>
  <si>
    <t>Required Document</t>
  </si>
  <si>
    <t>Signed Program Guidlelines</t>
  </si>
  <si>
    <t>Submarket rent analysis for comparable properties</t>
  </si>
  <si>
    <t>Development timeline to support projected close date</t>
  </si>
  <si>
    <t>Construction timeline to support projected lease-up date</t>
  </si>
  <si>
    <t>Current assessment report for proposed development tax parcel(s)</t>
  </si>
  <si>
    <t>Resumes for development and management team</t>
  </si>
  <si>
    <t>Documentation of funding that requires the income restriction of units</t>
  </si>
  <si>
    <t>Relocation plan and right to return (if discplacement will occur)</t>
  </si>
  <si>
    <t>Evidence that parcel is currently zone for proposed development</t>
  </si>
  <si>
    <t>Evidence of site control</t>
  </si>
  <si>
    <t>Walkability score for project address including source</t>
  </si>
  <si>
    <t>Sustainability efforts, certifications, and justification for decision(s)</t>
  </si>
  <si>
    <r>
      <t xml:space="preserve">Commitment to Housing Choice Vouchers </t>
    </r>
    <r>
      <rPr>
        <b/>
        <sz val="11"/>
        <color theme="1"/>
        <rFont val="Franklin Gothic Book"/>
        <family val="2"/>
      </rPr>
      <t>OR</t>
    </r>
    <r>
      <rPr>
        <sz val="11"/>
        <color theme="1"/>
        <rFont val="Franklin Gothic Book"/>
        <family val="2"/>
      </rPr>
      <t xml:space="preserve"> reason for not commiting to Housing Choice Vouchers</t>
    </r>
  </si>
  <si>
    <t>Please include the number of housing choice vouchers you plan to accept and that you will stay in compliance with MDHA's guidelines during the PILOT term including being open to an MDHA inspection and maintaining MDHA Housing Quality Standards.</t>
  </si>
  <si>
    <t>Applicant Information</t>
  </si>
  <si>
    <t>Contact Information</t>
  </si>
  <si>
    <t>Please provide the contact information for the following entities/individuals affiliated with the project :
- Lead Applicant
- Applicant's Counsel
- Applicant's Lender(s)
- Lender's Counsel</t>
  </si>
  <si>
    <t>Lead Applicant</t>
  </si>
  <si>
    <t>Entity/Individual 1</t>
  </si>
  <si>
    <t>Entity/Individual 2</t>
  </si>
  <si>
    <t>Entity/Individual 3</t>
  </si>
  <si>
    <t>Entity/Individual 4</t>
  </si>
  <si>
    <t>Entity/Individual 5</t>
  </si>
  <si>
    <t>Company</t>
  </si>
  <si>
    <t>Company Name</t>
  </si>
  <si>
    <t>Information</t>
  </si>
  <si>
    <t>Mailing Address</t>
  </si>
  <si>
    <t>Primary</t>
  </si>
  <si>
    <t>Name</t>
  </si>
  <si>
    <t>Contact</t>
  </si>
  <si>
    <t>Title</t>
  </si>
  <si>
    <t>Phone Number</t>
  </si>
  <si>
    <t>Email</t>
  </si>
  <si>
    <t>Alternative</t>
  </si>
  <si>
    <t>Project Details</t>
  </si>
  <si>
    <t>Project Location</t>
  </si>
  <si>
    <t>Development Address</t>
  </si>
  <si>
    <t>Project Name</t>
  </si>
  <si>
    <t>City</t>
  </si>
  <si>
    <r>
      <t xml:space="preserve">Project Type </t>
    </r>
    <r>
      <rPr>
        <sz val="11"/>
        <rFont val="Franklin Gothic Book"/>
        <family val="2"/>
      </rPr>
      <t>(New Construction/ Substantial Rehab)</t>
    </r>
  </si>
  <si>
    <t>Zipcode</t>
  </si>
  <si>
    <t>Total Current Appraised Value</t>
  </si>
  <si>
    <r>
      <t xml:space="preserve">Is the Project in the UZO? </t>
    </r>
    <r>
      <rPr>
        <sz val="11"/>
        <color theme="1"/>
        <rFont val="Franklin Gothic Book"/>
        <family val="2"/>
      </rPr>
      <t>(Yes/No)</t>
    </r>
  </si>
  <si>
    <t>Total Development Cost</t>
  </si>
  <si>
    <t>All Necessary Funding Received? (Yes/No)</t>
  </si>
  <si>
    <t>Will/Has Parcel Consolidation Occur(ed)</t>
  </si>
  <si>
    <t>Funding Requires Income Restriced Units? (Yes/No)</t>
  </si>
  <si>
    <t>Consolidated Parcel Number (if applicable)</t>
  </si>
  <si>
    <t>Residential SF</t>
  </si>
  <si>
    <t>Commercial SF</t>
  </si>
  <si>
    <t>Property Currently Zoned Properly</t>
  </si>
  <si>
    <t>Will Residents be Displaced (Yes/No)</t>
  </si>
  <si>
    <t>Site Details</t>
  </si>
  <si>
    <t>Please use information from</t>
  </si>
  <si>
    <t>Metro Nashville Parcel Viewer</t>
  </si>
  <si>
    <t>Parcel 1</t>
  </si>
  <si>
    <t>Parcel 2</t>
  </si>
  <si>
    <t>Parcel 3</t>
  </si>
  <si>
    <t>Parcel 4</t>
  </si>
  <si>
    <t>Parcel 5</t>
  </si>
  <si>
    <t>Street Address</t>
  </si>
  <si>
    <t>Parcel Number</t>
  </si>
  <si>
    <t>Current Housing Units</t>
  </si>
  <si>
    <t>Current Zoning</t>
  </si>
  <si>
    <r>
      <t xml:space="preserve">Was rezoning required? </t>
    </r>
    <r>
      <rPr>
        <sz val="11"/>
        <rFont val="Franklin Gothic Book"/>
        <family val="2"/>
      </rPr>
      <t>(Yes/No)</t>
    </r>
  </si>
  <si>
    <t>If yes, Ordinance number for rezoning</t>
  </si>
  <si>
    <t>If yes, date of rezoning</t>
  </si>
  <si>
    <t>If yes, original zoning</t>
  </si>
  <si>
    <t>High-Level Project Timeline</t>
  </si>
  <si>
    <t>Please provide a high-level project timeline. 
Applicants must also include full project timelines in the required documents.</t>
  </si>
  <si>
    <t>Month/Year</t>
  </si>
  <si>
    <t>Notes</t>
  </si>
  <si>
    <t>Acquisition</t>
  </si>
  <si>
    <t>Rezoning</t>
  </si>
  <si>
    <t>Financing Close</t>
  </si>
  <si>
    <t>Construction Begins</t>
  </si>
  <si>
    <t>Groundbreaking</t>
  </si>
  <si>
    <t>Occupancy</t>
  </si>
  <si>
    <t>Residential Units</t>
  </si>
  <si>
    <t>Unit Mix</t>
  </si>
  <si>
    <t>Market Rate</t>
  </si>
  <si>
    <t>80% AMI</t>
  </si>
  <si>
    <t>70% AMI</t>
  </si>
  <si>
    <t>60% AMI</t>
  </si>
  <si>
    <t>50% AMI</t>
  </si>
  <si>
    <t>Bedrooms</t>
  </si>
  <si>
    <t>SQFT/Unit</t>
  </si>
  <si>
    <t>Unit Count</t>
  </si>
  <si>
    <t>Monthly Rent</t>
  </si>
  <si>
    <t>0 BR</t>
  </si>
  <si>
    <t>1 BR</t>
  </si>
  <si>
    <t>2 BR</t>
  </si>
  <si>
    <t>3 BR</t>
  </si>
  <si>
    <t>4 BR</t>
  </si>
  <si>
    <t>Unit Mix Summary</t>
  </si>
  <si>
    <t>Livable SQFT (LSF) Summary</t>
  </si>
  <si>
    <t>Rent Level</t>
  </si>
  <si>
    <t>Total</t>
  </si>
  <si>
    <t>Percent</t>
  </si>
  <si>
    <t>LSF</t>
  </si>
  <si>
    <t>Market</t>
  </si>
  <si>
    <t>Affordable Units</t>
  </si>
  <si>
    <t>Affordable LSF</t>
  </si>
  <si>
    <t>Total Units</t>
  </si>
  <si>
    <t>Total LSF</t>
  </si>
  <si>
    <t>Sources &amp; Uses</t>
  </si>
  <si>
    <t>SOURCES</t>
  </si>
  <si>
    <r>
      <t xml:space="preserve">Committed? </t>
    </r>
    <r>
      <rPr>
        <sz val="11"/>
        <color theme="1"/>
        <rFont val="Franklin Gothic Book"/>
        <family val="2"/>
      </rPr>
      <t>(Yes/No)</t>
    </r>
  </si>
  <si>
    <t>Percentage</t>
  </si>
  <si>
    <t>Amount</t>
  </si>
  <si>
    <t>Per Unit</t>
  </si>
  <si>
    <t>Per LSF</t>
  </si>
  <si>
    <t>% of TDC</t>
  </si>
  <si>
    <t>Total Sources</t>
  </si>
  <si>
    <t>Add additional sources by selecting the "Total Sources" row and clicking Insert.</t>
  </si>
  <si>
    <t>USES</t>
  </si>
  <si>
    <t>Cost</t>
  </si>
  <si>
    <t>% TDC</t>
  </si>
  <si>
    <t>ACQUISITION COSTS</t>
  </si>
  <si>
    <t>HARD COSTS</t>
  </si>
  <si>
    <t>Demolition</t>
  </si>
  <si>
    <t>Site Improvements</t>
  </si>
  <si>
    <t>Residential</t>
  </si>
  <si>
    <t xml:space="preserve">Amenity </t>
  </si>
  <si>
    <t>Commercial</t>
  </si>
  <si>
    <t>Landscaping</t>
  </si>
  <si>
    <t>General Requirements</t>
  </si>
  <si>
    <t>Builder Overhead</t>
  </si>
  <si>
    <t>Builder Profit</t>
  </si>
  <si>
    <t>Construction Contingency</t>
  </si>
  <si>
    <t>Other (Specify:_________________)</t>
  </si>
  <si>
    <t>Total Hard Costs</t>
  </si>
  <si>
    <t>Add additional other hard costs by selecting the "Total Hard Costs" row and clicking Insert.</t>
  </si>
  <si>
    <t>SOFT COSTS</t>
  </si>
  <si>
    <t>Professional Fees</t>
  </si>
  <si>
    <t>Accounting, Cost Certification, &amp; Audit</t>
  </si>
  <si>
    <t>Appraisal / Market Study</t>
  </si>
  <si>
    <t>Design</t>
  </si>
  <si>
    <t>Engineering</t>
  </si>
  <si>
    <t>Development Consultant</t>
  </si>
  <si>
    <t>Environmental Phase I &amp; II</t>
  </si>
  <si>
    <t>Geotechnical</t>
  </si>
  <si>
    <t>Legal Fees</t>
  </si>
  <si>
    <t>Legal Fees - Equity</t>
  </si>
  <si>
    <t>Legal Fees - Lender</t>
  </si>
  <si>
    <t>Permits</t>
  </si>
  <si>
    <t>PILOT Closing Fee</t>
  </si>
  <si>
    <t xml:space="preserve">Survey </t>
  </si>
  <si>
    <t>Title Insurance</t>
  </si>
  <si>
    <t>Water / Sewer Extension / Tap Fees</t>
  </si>
  <si>
    <t>Subtotal</t>
  </si>
  <si>
    <t>Add additional other professional fees by selecting the "Subtotal" row and clicking Insert.</t>
  </si>
  <si>
    <t>Financing Fees</t>
  </si>
  <si>
    <t>Bond Issuance Cost</t>
  </si>
  <si>
    <t>Construction Finance Fee</t>
  </si>
  <si>
    <t>LIHTC Fee</t>
  </si>
  <si>
    <t>Permanent Finance Fee</t>
  </si>
  <si>
    <t>Add additional other financing fees by selecting the "Subtotal" row and clicking Insert.</t>
  </si>
  <si>
    <t>Carrying Costs</t>
  </si>
  <si>
    <t>Construction Interest</t>
  </si>
  <si>
    <t>Construction Monitoring</t>
  </si>
  <si>
    <t>Furniture Fixtures &amp; Equipment</t>
  </si>
  <si>
    <t>Insurance</t>
  </si>
  <si>
    <t>Marketing</t>
  </si>
  <si>
    <t>Relocation</t>
  </si>
  <si>
    <t>Security</t>
  </si>
  <si>
    <t>Utilities</t>
  </si>
  <si>
    <t>Water/Sewer &amp; Real Estate Taxes</t>
  </si>
  <si>
    <t>Add additional othercarrying costs by selecting the "Subtotal" row and clicking Insert.</t>
  </si>
  <si>
    <t>Reserves and Contingency</t>
  </si>
  <si>
    <t>Capitalized Operating Reserve</t>
  </si>
  <si>
    <t>Initial Capital Replacement Reserve</t>
  </si>
  <si>
    <t>Soft Cost Contingency</t>
  </si>
  <si>
    <t>Total Soft Costs</t>
  </si>
  <si>
    <t>DEVELOPER FEE</t>
  </si>
  <si>
    <t>TOTAL DEVELOPMENT COST (TDC)</t>
  </si>
  <si>
    <t>SOURCES &amp; USES CHECK</t>
  </si>
  <si>
    <t>TDC from 2. Project Details &amp; Narrative</t>
  </si>
  <si>
    <t>Difference in Sources vs. Uses</t>
  </si>
  <si>
    <t>Mixed-Income PILOT Calculator</t>
  </si>
  <si>
    <t>Constants</t>
  </si>
  <si>
    <t>RENT SCHEDULE</t>
  </si>
  <si>
    <t>SAFMR Multiplier</t>
  </si>
  <si>
    <t>Studio</t>
  </si>
  <si>
    <t>All cells on this sheet should autopoulate. If you need to update any information please return that sheet.</t>
  </si>
  <si>
    <t>PILOT Incentive</t>
  </si>
  <si>
    <t>Tax Rate</t>
  </si>
  <si>
    <t>PROJECT DETAILS</t>
  </si>
  <si>
    <t>Escalation Factor</t>
  </si>
  <si>
    <t>Developer Name:</t>
  </si>
  <si>
    <t>Max Abatement</t>
  </si>
  <si>
    <t>Project Name:</t>
  </si>
  <si>
    <t>"Market"</t>
  </si>
  <si>
    <t>Project Address:</t>
  </si>
  <si>
    <t>PILOT Schedule</t>
  </si>
  <si>
    <t>Project Zip Code:</t>
  </si>
  <si>
    <t>Tax Estimate</t>
  </si>
  <si>
    <t>Deduction</t>
  </si>
  <si>
    <t xml:space="preserve">PILOT  </t>
  </si>
  <si>
    <t>TAX ABATEMENT VALUE PER UNIT</t>
  </si>
  <si>
    <t>Project in UZO?</t>
  </si>
  <si>
    <t>Year 1</t>
  </si>
  <si>
    <t>Year 2</t>
  </si>
  <si>
    <t>PROJECT</t>
  </si>
  <si>
    <t>Year 3</t>
  </si>
  <si>
    <t>Year 4</t>
  </si>
  <si>
    <t>Improvement Value*</t>
  </si>
  <si>
    <t xml:space="preserve">*Use Development Costs as an estimate. </t>
  </si>
  <si>
    <t>Year 5</t>
  </si>
  <si>
    <t>Current Tax Levy</t>
  </si>
  <si>
    <t>Year 6</t>
  </si>
  <si>
    <t>*If 0 , market rent is already affordable</t>
  </si>
  <si>
    <t>Estimated Tax Levy</t>
  </si>
  <si>
    <t>Year 7</t>
  </si>
  <si>
    <t>Max Abatement**</t>
  </si>
  <si>
    <t>Year 8</t>
  </si>
  <si>
    <t xml:space="preserve">PROJECT TAX ABATEMENT </t>
  </si>
  <si>
    <t>Accrued Abatement</t>
  </si>
  <si>
    <t>Year 9</t>
  </si>
  <si>
    <t>Abatement Percentage</t>
  </si>
  <si>
    <t>Year 10</t>
  </si>
  <si>
    <t>Year 11</t>
  </si>
  <si>
    <t>Year 12</t>
  </si>
  <si>
    <t>Year 13</t>
  </si>
  <si>
    <t>Year 14</t>
  </si>
  <si>
    <t>Year 15</t>
  </si>
  <si>
    <t>2026 PILOT RENT SCHEDULE</t>
  </si>
  <si>
    <t>Affordable Rents</t>
  </si>
  <si>
    <t>Income Limits</t>
  </si>
  <si>
    <t>1 Person</t>
  </si>
  <si>
    <t>1 Bedroom</t>
  </si>
  <si>
    <t>2 Person</t>
  </si>
  <si>
    <t>2 Bedroom</t>
  </si>
  <si>
    <t>3 Person</t>
  </si>
  <si>
    <t>3 Bedroom</t>
  </si>
  <si>
    <t>4 Person</t>
  </si>
  <si>
    <t>4 Bedroom</t>
  </si>
  <si>
    <t>5 Person</t>
  </si>
  <si>
    <t xml:space="preserve">Affordable Rents are based on Area Median Income (AMI), published annually by the U.S. Department of Housing and Urban Development (HUD). These numbers are typically updated in the spring. As AMI changes each year, rents can be adjusted accordingly. </t>
  </si>
  <si>
    <t>SMALL AREA FAIR MARKET RENT (FY2026)</t>
  </si>
  <si>
    <t>Zip Code</t>
  </si>
  <si>
    <t xml:space="preserve">2 Bedrooms </t>
  </si>
  <si>
    <t>2 Bedrooms</t>
  </si>
  <si>
    <t>3 Bedrooms</t>
  </si>
  <si>
    <t xml:space="preserve">3 Bedrooms </t>
  </si>
  <si>
    <t xml:space="preserve">4 Bedrooms </t>
  </si>
  <si>
    <t>"Market" Rent (FY2026)</t>
  </si>
  <si>
    <t>Multiplier</t>
  </si>
  <si>
    <t xml:space="preserve">The PILOT application fee is $3,000 and should be mailed to the address below: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</si>
</sst>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7" formatCode="&quot;$&quot;#,##0.00_);\(&quot;$&quot;#,##0.00\)"/>
    <numFmt numFmtId="44" formatCode="_(&quot;$&quot;* #,##0.00_);_(&quot;$&quot;* \(#,##0.00\);_(&quot;$&quot;* &quot;-&quot;??_);_(@_)"/>
    <numFmt numFmtId="164" formatCode="&quot;$&quot;#,##0"/>
    <numFmt numFmtId="165" formatCode="_(&quot;$&quot;* #,##0_);_(&quot;$&quot;* \(#,##0\);_(&quot;$&quot;* &quot;-&quot;??_);_(@_)"/>
    <numFmt numFmtId="166" formatCode="0.0%"/>
    <numFmt numFmtId="167" formatCode="&quot;$&quot;#,##0.00"/>
  </numFmts>
  <fonts count="45" x14ac:knownFonts="1">
    <font>
      <sz val="11"/>
      <color theme="1"/>
      <name val="Calibri"/>
      <family val="2"/>
      <scheme val="minor"/>
    </font>
    <font>
      <sz val="11"/>
      <color theme="1"/>
      <name val="Franklin Gothic Book"/>
      <family val="2"/>
    </font>
    <font>
      <b/>
      <sz val="11"/>
      <color theme="0"/>
      <name val="Franklin Gothic Book"/>
      <family val="2"/>
    </font>
    <font>
      <b/>
      <sz val="11"/>
      <color theme="1"/>
      <name val="Franklin Gothic Book"/>
      <family val="2"/>
    </font>
    <font>
      <sz val="11"/>
      <name val="Franklin Gothic Book"/>
      <family val="2"/>
    </font>
    <font>
      <b/>
      <sz val="20"/>
      <color theme="1"/>
      <name val="Franklin Gothic Book"/>
      <family val="2"/>
    </font>
    <font>
      <b/>
      <sz val="10"/>
      <color rgb="FF000000"/>
      <name val="Franklin Gothic Book"/>
      <family val="2"/>
    </font>
    <font>
      <sz val="10"/>
      <color rgb="FF000000"/>
      <name val="Franklin Gothic Book"/>
      <family val="2"/>
    </font>
    <font>
      <sz val="10"/>
      <name val="Franklin Gothic Book"/>
      <family val="2"/>
    </font>
    <font>
      <sz val="8"/>
      <name val="Calibri"/>
      <family val="2"/>
      <scheme val="minor"/>
    </font>
    <font>
      <sz val="11"/>
      <color theme="1"/>
      <name val="Calibri"/>
      <family val="2"/>
      <scheme val="minor"/>
    </font>
    <font>
      <sz val="11"/>
      <color theme="0"/>
      <name val="Franklin Gothic Book"/>
      <family val="2"/>
    </font>
    <font>
      <b/>
      <sz val="10"/>
      <color theme="1"/>
      <name val="Franklin Gothic Book"/>
      <family val="2"/>
    </font>
    <font>
      <sz val="10"/>
      <color theme="1"/>
      <name val="Franklin Gothic Book"/>
      <family val="2"/>
    </font>
    <font>
      <b/>
      <sz val="10"/>
      <color theme="0"/>
      <name val="Franklin Gothic Book"/>
      <family val="2"/>
    </font>
    <font>
      <sz val="10"/>
      <color theme="0"/>
      <name val="Franklin Gothic Book"/>
      <family val="2"/>
    </font>
    <font>
      <u/>
      <sz val="11"/>
      <color theme="10"/>
      <name val="Calibri"/>
      <family val="2"/>
      <scheme val="minor"/>
    </font>
    <font>
      <b/>
      <sz val="11"/>
      <name val="Franklin Gothic Book"/>
      <family val="2"/>
    </font>
    <font>
      <sz val="10"/>
      <color rgb="FF000000"/>
      <name val="Calibri"/>
      <family val="2"/>
      <scheme val="minor"/>
    </font>
    <font>
      <sz val="10"/>
      <color rgb="FF000000"/>
      <name val="Arial"/>
      <family val="2"/>
    </font>
    <font>
      <sz val="10"/>
      <color theme="1"/>
      <name val="Calibri"/>
      <family val="2"/>
      <scheme val="minor"/>
    </font>
    <font>
      <sz val="10"/>
      <name val="Calibri"/>
      <family val="2"/>
      <scheme val="minor"/>
    </font>
    <font>
      <b/>
      <sz val="10"/>
      <name val="Franklin Gothic Book"/>
      <family val="2"/>
    </font>
    <font>
      <i/>
      <sz val="10"/>
      <color theme="0"/>
      <name val="Franklin Gothic Book"/>
      <family val="2"/>
    </font>
    <font>
      <sz val="11"/>
      <color rgb="FF000000"/>
      <name val="Franklin Gothic Book"/>
      <family val="2"/>
    </font>
    <font>
      <b/>
      <sz val="11"/>
      <color rgb="FF000000"/>
      <name val="Franklin Gothic Book"/>
      <family val="2"/>
    </font>
    <font>
      <b/>
      <sz val="10"/>
      <color rgb="FFFFFFFF"/>
      <name val="Franklin Gothic Book"/>
      <family val="2"/>
    </font>
    <font>
      <b/>
      <sz val="11"/>
      <color rgb="FFFFFFFF"/>
      <name val="Franklin Gothic Book"/>
      <family val="2"/>
    </font>
    <font>
      <sz val="10"/>
      <color rgb="FF999999"/>
      <name val="Franklin Gothic Book"/>
      <family val="2"/>
    </font>
    <font>
      <i/>
      <sz val="10"/>
      <name val="Franklin Gothic Book"/>
      <family val="2"/>
    </font>
    <font>
      <b/>
      <i/>
      <sz val="10"/>
      <color theme="0"/>
      <name val="Franklin Gothic Book"/>
      <family val="2"/>
    </font>
    <font>
      <i/>
      <sz val="11"/>
      <color theme="1"/>
      <name val="Franklin Gothic Book"/>
      <family val="2"/>
    </font>
    <font>
      <b/>
      <sz val="12"/>
      <color theme="1"/>
      <name val="Franklin Gothic Book"/>
      <family val="2"/>
    </font>
    <font>
      <b/>
      <sz val="11"/>
      <color rgb="FFFF0000"/>
      <name val="Franklin Gothic Book"/>
      <family val="2"/>
    </font>
    <font>
      <b/>
      <sz val="20"/>
      <color rgb="FF000000"/>
      <name val="Franklin Gothic Book"/>
      <family val="2"/>
    </font>
    <font>
      <i/>
      <sz val="10"/>
      <color rgb="FFFF0000"/>
      <name val="Franklin Gothic Book"/>
      <family val="2"/>
    </font>
    <font>
      <sz val="11"/>
      <color rgb="FF999999"/>
      <name val="Franklin Gothic Book"/>
      <family val="2"/>
    </font>
    <font>
      <sz val="11"/>
      <color rgb="FF0B5394"/>
      <name val="Franklin Gothic Book"/>
      <family val="2"/>
    </font>
    <font>
      <b/>
      <i/>
      <sz val="11"/>
      <color theme="1"/>
      <name val="Franklin Gothic Book"/>
      <family val="2"/>
    </font>
    <font>
      <b/>
      <i/>
      <sz val="11"/>
      <color rgb="FFFF0000"/>
      <name val="Franklin Gothic Book"/>
      <family val="2"/>
    </font>
    <font>
      <u/>
      <sz val="11"/>
      <color theme="10"/>
      <name val="Franklin Gothic Book"/>
      <family val="2"/>
    </font>
    <font>
      <b/>
      <sz val="11"/>
      <color rgb="FFA20000"/>
      <name val="Franklin Gothic Book"/>
      <family val="2"/>
    </font>
    <font>
      <b/>
      <i/>
      <sz val="11"/>
      <color rgb="FFA20000"/>
      <name val="Franklin Gothic Book"/>
      <family val="2"/>
    </font>
    <font>
      <sz val="10"/>
      <color rgb="FF505050"/>
      <name val="Franklin Gothic Book"/>
      <family val="2"/>
    </font>
    <font>
      <sz val="10"/>
      <color theme="1" tint="0.34998626667073579"/>
      <name val="Franklin Gothic Book"/>
      <family val="2"/>
    </font>
  </fonts>
  <fills count="11">
    <fill>
      <patternFill patternType="none"/>
    </fill>
    <fill>
      <patternFill patternType="gray125"/>
    </fill>
    <fill>
      <patternFill patternType="solid">
        <fgColor rgb="FF1B3461"/>
        <bgColor indexed="64"/>
      </patternFill>
    </fill>
    <fill>
      <patternFill patternType="solid">
        <fgColor theme="0"/>
        <bgColor indexed="64"/>
      </patternFill>
    </fill>
    <fill>
      <patternFill patternType="solid">
        <fgColor rgb="FF7C9EDA"/>
        <bgColor indexed="64"/>
      </patternFill>
    </fill>
    <fill>
      <patternFill patternType="solid">
        <fgColor rgb="FF1B3461"/>
        <bgColor rgb="FF000000"/>
      </patternFill>
    </fill>
    <fill>
      <patternFill patternType="solid">
        <fgColor rgb="FF688ED4"/>
        <bgColor indexed="64"/>
      </patternFill>
    </fill>
    <fill>
      <patternFill patternType="solid">
        <fgColor rgb="FFE9EFF9"/>
        <bgColor indexed="64"/>
      </patternFill>
    </fill>
    <fill>
      <patternFill patternType="solid">
        <fgColor rgb="FFE9EFF9"/>
        <bgColor rgb="FFFFF2CC"/>
      </patternFill>
    </fill>
    <fill>
      <patternFill patternType="solid">
        <fgColor theme="0"/>
        <bgColor rgb="FF000000"/>
      </patternFill>
    </fill>
    <fill>
      <patternFill patternType="solid">
        <fgColor rgb="FF8D9AB0"/>
        <bgColor indexed="64"/>
      </patternFill>
    </fill>
  </fills>
  <borders count="115">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theme="0"/>
      </top>
      <bottom style="thin">
        <color theme="0"/>
      </bottom>
      <diagonal/>
    </border>
    <border>
      <left style="thin">
        <color indexed="64"/>
      </left>
      <right style="thin">
        <color indexed="64"/>
      </right>
      <top style="thin">
        <color theme="0"/>
      </top>
      <bottom/>
      <diagonal/>
    </border>
    <border>
      <left style="thin">
        <color indexed="64"/>
      </left>
      <right style="thin">
        <color indexed="64"/>
      </right>
      <top style="thin">
        <color theme="0"/>
      </top>
      <bottom style="thin">
        <color indexed="64"/>
      </bottom>
      <diagonal/>
    </border>
    <border>
      <left style="thin">
        <color indexed="64"/>
      </left>
      <right style="thin">
        <color indexed="64"/>
      </right>
      <top/>
      <bottom style="thin">
        <color theme="0"/>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diagonal/>
    </border>
    <border>
      <left style="thick">
        <color indexed="64"/>
      </left>
      <right style="thin">
        <color indexed="64"/>
      </right>
      <top style="thin">
        <color indexed="64"/>
      </top>
      <bottom style="thick">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style="thick">
        <color indexed="64"/>
      </right>
      <top/>
      <bottom style="thin">
        <color indexed="64"/>
      </bottom>
      <diagonal/>
    </border>
    <border>
      <left style="thick">
        <color indexed="64"/>
      </left>
      <right style="thick">
        <color indexed="64"/>
      </right>
      <top style="thick">
        <color indexed="64"/>
      </top>
      <bottom style="thin">
        <color indexed="64"/>
      </bottom>
      <diagonal/>
    </border>
    <border>
      <left style="thick">
        <color indexed="64"/>
      </left>
      <right/>
      <top/>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bottom style="thick">
        <color indexed="64"/>
      </bottom>
      <diagonal/>
    </border>
    <border>
      <left/>
      <right style="thick">
        <color indexed="64"/>
      </right>
      <top/>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n">
        <color indexed="64"/>
      </left>
      <right style="thick">
        <color indexed="64"/>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style="thin">
        <color indexed="64"/>
      </left>
      <right/>
      <top/>
      <bottom style="thick">
        <color indexed="64"/>
      </bottom>
      <diagonal/>
    </border>
    <border>
      <left/>
      <right style="thick">
        <color indexed="64"/>
      </right>
      <top/>
      <bottom style="thick">
        <color indexed="64"/>
      </bottom>
      <diagonal/>
    </border>
    <border>
      <left/>
      <right/>
      <top style="thick">
        <color indexed="64"/>
      </top>
      <bottom/>
      <diagonal/>
    </border>
    <border>
      <left style="thick">
        <color indexed="64"/>
      </left>
      <right style="thin">
        <color indexed="64"/>
      </right>
      <top/>
      <bottom/>
      <diagonal/>
    </border>
    <border>
      <left style="thick">
        <color indexed="64"/>
      </left>
      <right style="thin">
        <color indexed="64"/>
      </right>
      <top style="thin">
        <color indexed="64"/>
      </top>
      <bottom/>
      <diagonal/>
    </border>
    <border>
      <left/>
      <right style="thick">
        <color indexed="64"/>
      </right>
      <top/>
      <bottom style="thin">
        <color indexed="64"/>
      </bottom>
      <diagonal/>
    </border>
    <border>
      <left/>
      <right style="thick">
        <color indexed="64"/>
      </right>
      <top style="thin">
        <color indexed="64"/>
      </top>
      <bottom/>
      <diagonal/>
    </border>
    <border>
      <left style="thick">
        <color indexed="64"/>
      </left>
      <right style="thin">
        <color indexed="64"/>
      </right>
      <top/>
      <bottom style="thick">
        <color indexed="64"/>
      </bottom>
      <diagonal/>
    </border>
    <border>
      <left/>
      <right/>
      <top/>
      <bottom style="thick">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diagonal/>
    </border>
    <border>
      <left/>
      <right style="thin">
        <color indexed="64"/>
      </right>
      <top/>
      <bottom style="thick">
        <color indexed="64"/>
      </bottom>
      <diagonal/>
    </border>
    <border>
      <left style="thin">
        <color indexed="64"/>
      </left>
      <right style="thick">
        <color indexed="64"/>
      </right>
      <top/>
      <bottom style="thick">
        <color indexed="64"/>
      </bottom>
      <diagonal/>
    </border>
    <border>
      <left style="thin">
        <color indexed="64"/>
      </left>
      <right style="thick">
        <color indexed="64"/>
      </right>
      <top style="thin">
        <color indexed="64"/>
      </top>
      <bottom style="thick">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style="thin">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theme="0"/>
      </right>
      <top/>
      <bottom style="thin">
        <color indexed="64"/>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ck">
        <color indexed="64"/>
      </left>
      <right/>
      <top/>
      <bottom style="thin">
        <color indexed="64"/>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bottom style="dashed">
        <color indexed="64"/>
      </bottom>
      <diagonal/>
    </border>
    <border>
      <left/>
      <right/>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s>
  <cellStyleXfs count="6">
    <xf numFmtId="0" fontId="0" fillId="0" borderId="0"/>
    <xf numFmtId="0" fontId="16" fillId="0" borderId="0" applyNumberFormat="0" applyFill="0" applyBorder="0" applyAlignment="0" applyProtection="0"/>
    <xf numFmtId="0" fontId="18" fillId="0" borderId="0"/>
    <xf numFmtId="44" fontId="18" fillId="0" borderId="0" applyFont="0" applyFill="0" applyBorder="0" applyAlignment="0" applyProtection="0"/>
    <xf numFmtId="9" fontId="10" fillId="0" borderId="0" applyFont="0" applyFill="0" applyBorder="0" applyAlignment="0" applyProtection="0"/>
    <xf numFmtId="44" fontId="10" fillId="0" borderId="0" applyFont="0" applyFill="0" applyBorder="0" applyAlignment="0" applyProtection="0"/>
  </cellStyleXfs>
  <cellXfs count="525">
    <xf numFmtId="0" fontId="0" fillId="0" borderId="0" xfId="0"/>
    <xf numFmtId="0" fontId="1" fillId="3" borderId="3" xfId="0" applyFont="1" applyFill="1" applyBorder="1"/>
    <xf numFmtId="0" fontId="1" fillId="3" borderId="2" xfId="0" applyFont="1" applyFill="1" applyBorder="1"/>
    <xf numFmtId="0" fontId="1" fillId="3" borderId="5" xfId="0" applyFont="1" applyFill="1" applyBorder="1"/>
    <xf numFmtId="0" fontId="1" fillId="3" borderId="4" xfId="0" applyFont="1" applyFill="1" applyBorder="1" applyAlignment="1">
      <alignment horizontal="right"/>
    </xf>
    <xf numFmtId="0" fontId="4" fillId="3" borderId="4" xfId="0" applyFont="1" applyFill="1" applyBorder="1" applyAlignment="1">
      <alignment horizontal="right" vertical="top"/>
    </xf>
    <xf numFmtId="0" fontId="4" fillId="3" borderId="5" xfId="0" applyFont="1" applyFill="1" applyBorder="1" applyAlignment="1">
      <alignment horizontal="right" vertical="top"/>
    </xf>
    <xf numFmtId="0" fontId="1" fillId="3" borderId="6" xfId="0" applyFont="1" applyFill="1" applyBorder="1"/>
    <xf numFmtId="0" fontId="1" fillId="3" borderId="4" xfId="0" applyFont="1" applyFill="1" applyBorder="1"/>
    <xf numFmtId="0" fontId="3" fillId="3" borderId="6" xfId="0" applyFont="1" applyFill="1" applyBorder="1"/>
    <xf numFmtId="0" fontId="6" fillId="3" borderId="5" xfId="0" applyFont="1" applyFill="1" applyBorder="1" applyAlignment="1">
      <alignment horizontal="right" vertical="top"/>
    </xf>
    <xf numFmtId="0" fontId="6" fillId="3" borderId="0" xfId="0" applyFont="1" applyFill="1" applyAlignment="1">
      <alignment horizontal="right" vertical="top"/>
    </xf>
    <xf numFmtId="0" fontId="1" fillId="3" borderId="0" xfId="0" applyFont="1" applyFill="1" applyAlignment="1">
      <alignment horizontal="left" wrapText="1"/>
    </xf>
    <xf numFmtId="0" fontId="5" fillId="3" borderId="0" xfId="0" applyFont="1" applyFill="1"/>
    <xf numFmtId="0" fontId="2" fillId="3" borderId="0" xfId="0" applyFont="1" applyFill="1"/>
    <xf numFmtId="0" fontId="1" fillId="3" borderId="8" xfId="0" applyFont="1" applyFill="1" applyBorder="1"/>
    <xf numFmtId="0" fontId="1" fillId="3" borderId="0" xfId="0" applyFont="1" applyFill="1"/>
    <xf numFmtId="0" fontId="17" fillId="3" borderId="7" xfId="0" applyFont="1" applyFill="1" applyBorder="1" applyAlignment="1">
      <alignment horizontal="right"/>
    </xf>
    <xf numFmtId="0" fontId="17" fillId="3" borderId="12" xfId="0" applyFont="1" applyFill="1" applyBorder="1" applyAlignment="1">
      <alignment horizontal="right"/>
    </xf>
    <xf numFmtId="0" fontId="3" fillId="3" borderId="6" xfId="0" applyFont="1" applyFill="1" applyBorder="1" applyAlignment="1">
      <alignment horizontal="center"/>
    </xf>
    <xf numFmtId="0" fontId="3" fillId="3" borderId="8" xfId="0" applyFont="1" applyFill="1" applyBorder="1" applyAlignment="1">
      <alignment horizontal="center"/>
    </xf>
    <xf numFmtId="0" fontId="3" fillId="3" borderId="9" xfId="0" applyFont="1" applyFill="1" applyBorder="1" applyAlignment="1">
      <alignment horizontal="center"/>
    </xf>
    <xf numFmtId="0" fontId="3" fillId="3" borderId="27" xfId="0" applyFont="1" applyFill="1" applyBorder="1" applyAlignment="1">
      <alignment horizontal="center"/>
    </xf>
    <xf numFmtId="0" fontId="3" fillId="3" borderId="28" xfId="0" applyFont="1" applyFill="1" applyBorder="1" applyAlignment="1">
      <alignment horizontal="center"/>
    </xf>
    <xf numFmtId="0" fontId="3" fillId="3" borderId="11" xfId="0" applyFont="1" applyFill="1" applyBorder="1" applyAlignment="1">
      <alignment horizontal="center"/>
    </xf>
    <xf numFmtId="0" fontId="1" fillId="3" borderId="12" xfId="0" applyFont="1" applyFill="1" applyBorder="1"/>
    <xf numFmtId="0" fontId="1" fillId="3" borderId="37" xfId="0" applyFont="1" applyFill="1" applyBorder="1"/>
    <xf numFmtId="0" fontId="1" fillId="3" borderId="38" xfId="0" applyFont="1" applyFill="1" applyBorder="1"/>
    <xf numFmtId="9" fontId="1" fillId="3" borderId="7" xfId="0" applyNumberFormat="1" applyFont="1" applyFill="1" applyBorder="1"/>
    <xf numFmtId="0" fontId="1" fillId="3" borderId="1" xfId="0" applyFont="1" applyFill="1" applyBorder="1"/>
    <xf numFmtId="0" fontId="3" fillId="3" borderId="8" xfId="0" applyFont="1" applyFill="1" applyBorder="1"/>
    <xf numFmtId="0" fontId="3" fillId="3" borderId="12" xfId="0" applyFont="1" applyFill="1" applyBorder="1"/>
    <xf numFmtId="0" fontId="1" fillId="3" borderId="10" xfId="0" applyFont="1" applyFill="1" applyBorder="1"/>
    <xf numFmtId="0" fontId="7" fillId="3" borderId="1" xfId="2" applyFont="1" applyFill="1" applyBorder="1"/>
    <xf numFmtId="164" fontId="7" fillId="4" borderId="8" xfId="2" applyNumberFormat="1" applyFont="1" applyFill="1" applyBorder="1"/>
    <xf numFmtId="0" fontId="7" fillId="3" borderId="0" xfId="2" applyFont="1" applyFill="1"/>
    <xf numFmtId="0" fontId="17" fillId="0" borderId="8" xfId="0" applyFont="1" applyBorder="1" applyAlignment="1">
      <alignment horizontal="left" vertical="center" wrapText="1"/>
    </xf>
    <xf numFmtId="0" fontId="17" fillId="0" borderId="17" xfId="0" applyFont="1" applyBorder="1" applyAlignment="1">
      <alignment horizontal="left" vertical="center"/>
    </xf>
    <xf numFmtId="0" fontId="17" fillId="0" borderId="7" xfId="0" applyFont="1" applyBorder="1" applyAlignment="1">
      <alignment horizontal="left" vertical="center" wrapText="1"/>
    </xf>
    <xf numFmtId="0" fontId="17" fillId="0" borderId="18" xfId="0" applyFont="1" applyBorder="1" applyAlignment="1">
      <alignment horizontal="left" vertical="center" wrapText="1"/>
    </xf>
    <xf numFmtId="0" fontId="17" fillId="0" borderId="17" xfId="0" applyFont="1" applyBorder="1" applyAlignment="1">
      <alignment horizontal="left" vertical="center" wrapText="1"/>
    </xf>
    <xf numFmtId="0" fontId="8" fillId="0" borderId="18" xfId="0" applyFont="1" applyBorder="1" applyAlignment="1">
      <alignment horizontal="left" vertical="center" wrapText="1" indent="1"/>
    </xf>
    <xf numFmtId="0" fontId="8" fillId="0" borderId="19" xfId="0" applyFont="1" applyBorder="1" applyAlignment="1">
      <alignment horizontal="left" vertical="center" wrapText="1" indent="1"/>
    </xf>
    <xf numFmtId="0" fontId="8" fillId="3" borderId="0" xfId="2" applyFont="1" applyFill="1" applyAlignment="1">
      <alignment horizontal="right" vertical="top" wrapText="1"/>
    </xf>
    <xf numFmtId="0" fontId="18" fillId="3" borderId="0" xfId="2" applyFill="1"/>
    <xf numFmtId="165" fontId="10" fillId="3" borderId="0" xfId="3" applyNumberFormat="1" applyFont="1" applyFill="1"/>
    <xf numFmtId="164" fontId="7" fillId="3" borderId="0" xfId="2" applyNumberFormat="1" applyFont="1" applyFill="1"/>
    <xf numFmtId="0" fontId="7" fillId="3" borderId="9" xfId="2" applyFont="1" applyFill="1" applyBorder="1"/>
    <xf numFmtId="0" fontId="7" fillId="3" borderId="10" xfId="2" applyFont="1" applyFill="1" applyBorder="1"/>
    <xf numFmtId="0" fontId="17" fillId="3" borderId="12" xfId="0" applyFont="1" applyFill="1" applyBorder="1" applyAlignment="1">
      <alignment horizontal="left"/>
    </xf>
    <xf numFmtId="167" fontId="1" fillId="3" borderId="45" xfId="0" applyNumberFormat="1" applyFont="1" applyFill="1" applyBorder="1"/>
    <xf numFmtId="167" fontId="1" fillId="3" borderId="22" xfId="0" applyNumberFormat="1" applyFont="1" applyFill="1" applyBorder="1"/>
    <xf numFmtId="167" fontId="1" fillId="3" borderId="24" xfId="0" applyNumberFormat="1" applyFont="1" applyFill="1" applyBorder="1"/>
    <xf numFmtId="167" fontId="1" fillId="3" borderId="5" xfId="0" applyNumberFormat="1" applyFont="1" applyFill="1" applyBorder="1"/>
    <xf numFmtId="167" fontId="1" fillId="3" borderId="46" xfId="0" applyNumberFormat="1" applyFont="1" applyFill="1" applyBorder="1"/>
    <xf numFmtId="167" fontId="1" fillId="3" borderId="32" xfId="0" applyNumberFormat="1" applyFont="1" applyFill="1" applyBorder="1"/>
    <xf numFmtId="167" fontId="1" fillId="3" borderId="13" xfId="0" applyNumberFormat="1" applyFont="1" applyFill="1" applyBorder="1"/>
    <xf numFmtId="167" fontId="1" fillId="3" borderId="35" xfId="0" applyNumberFormat="1" applyFont="1" applyFill="1" applyBorder="1"/>
    <xf numFmtId="167" fontId="1" fillId="3" borderId="28" xfId="0" applyNumberFormat="1" applyFont="1" applyFill="1" applyBorder="1"/>
    <xf numFmtId="167" fontId="1" fillId="3" borderId="33" xfId="0" applyNumberFormat="1" applyFont="1" applyFill="1" applyBorder="1"/>
    <xf numFmtId="167" fontId="1" fillId="3" borderId="30" xfId="0" applyNumberFormat="1" applyFont="1" applyFill="1" applyBorder="1"/>
    <xf numFmtId="167" fontId="1" fillId="3" borderId="9" xfId="0" applyNumberFormat="1" applyFont="1" applyFill="1" applyBorder="1"/>
    <xf numFmtId="167" fontId="1" fillId="3" borderId="37" xfId="0" applyNumberFormat="1" applyFont="1" applyFill="1" applyBorder="1"/>
    <xf numFmtId="167" fontId="1" fillId="3" borderId="6" xfId="0" applyNumberFormat="1" applyFont="1" applyFill="1" applyBorder="1"/>
    <xf numFmtId="167" fontId="1" fillId="3" borderId="38" xfId="0" applyNumberFormat="1" applyFont="1" applyFill="1" applyBorder="1"/>
    <xf numFmtId="167" fontId="1" fillId="3" borderId="12" xfId="0" applyNumberFormat="1" applyFont="1" applyFill="1" applyBorder="1"/>
    <xf numFmtId="167" fontId="1" fillId="3" borderId="8" xfId="0" applyNumberFormat="1" applyFont="1" applyFill="1" applyBorder="1"/>
    <xf numFmtId="0" fontId="13" fillId="0" borderId="0" xfId="2" applyFont="1"/>
    <xf numFmtId="0" fontId="13" fillId="0" borderId="0" xfId="2" applyFont="1" applyAlignment="1">
      <alignment horizontal="right"/>
    </xf>
    <xf numFmtId="164" fontId="13" fillId="0" borderId="0" xfId="2" applyNumberFormat="1" applyFont="1"/>
    <xf numFmtId="0" fontId="28" fillId="0" borderId="0" xfId="2" applyFont="1"/>
    <xf numFmtId="0" fontId="6" fillId="0" borderId="40" xfId="2" applyFont="1" applyBorder="1" applyAlignment="1">
      <alignment horizontal="left"/>
    </xf>
    <xf numFmtId="0" fontId="7" fillId="0" borderId="41" xfId="2" applyFont="1" applyBorder="1"/>
    <xf numFmtId="0" fontId="7" fillId="0" borderId="1" xfId="2" applyFont="1" applyBorder="1"/>
    <xf numFmtId="0" fontId="7" fillId="0" borderId="42" xfId="2" applyFont="1" applyBorder="1"/>
    <xf numFmtId="0" fontId="6" fillId="0" borderId="43" xfId="2" applyFont="1" applyBorder="1" applyAlignment="1">
      <alignment horizontal="right"/>
    </xf>
    <xf numFmtId="0" fontId="12" fillId="0" borderId="44" xfId="2" applyFont="1" applyBorder="1"/>
    <xf numFmtId="0" fontId="12" fillId="0" borderId="44" xfId="2" applyFont="1" applyBorder="1" applyAlignment="1">
      <alignment horizontal="right"/>
    </xf>
    <xf numFmtId="0" fontId="12" fillId="0" borderId="40" xfId="2" applyFont="1" applyBorder="1"/>
    <xf numFmtId="0" fontId="12" fillId="0" borderId="40" xfId="2" applyFont="1" applyBorder="1" applyAlignment="1">
      <alignment horizontal="right"/>
    </xf>
    <xf numFmtId="0" fontId="12" fillId="0" borderId="43" xfId="2" applyFont="1" applyBorder="1"/>
    <xf numFmtId="0" fontId="12" fillId="0" borderId="43" xfId="2" applyFont="1" applyBorder="1" applyAlignment="1">
      <alignment horizontal="right"/>
    </xf>
    <xf numFmtId="0" fontId="11" fillId="3" borderId="0" xfId="2" applyFont="1" applyFill="1"/>
    <xf numFmtId="9" fontId="7" fillId="0" borderId="13" xfId="2" applyNumberFormat="1" applyFont="1" applyBorder="1"/>
    <xf numFmtId="0" fontId="7" fillId="0" borderId="14" xfId="2" applyFont="1" applyBorder="1"/>
    <xf numFmtId="0" fontId="7" fillId="0" borderId="15" xfId="2" applyFont="1" applyBorder="1"/>
    <xf numFmtId="0" fontId="7" fillId="0" borderId="6" xfId="2" applyFont="1" applyBorder="1"/>
    <xf numFmtId="0" fontId="7" fillId="0" borderId="8" xfId="2" applyFont="1" applyBorder="1"/>
    <xf numFmtId="0" fontId="7" fillId="0" borderId="7" xfId="2" applyFont="1" applyBorder="1"/>
    <xf numFmtId="0" fontId="7" fillId="0" borderId="12" xfId="2" applyFont="1" applyBorder="1"/>
    <xf numFmtId="0" fontId="17" fillId="3" borderId="20" xfId="0" applyFont="1" applyFill="1" applyBorder="1" applyAlignment="1">
      <alignment wrapText="1"/>
    </xf>
    <xf numFmtId="0" fontId="17" fillId="3" borderId="17" xfId="0" applyFont="1" applyFill="1" applyBorder="1" applyAlignment="1">
      <alignment wrapText="1"/>
    </xf>
    <xf numFmtId="0" fontId="17" fillId="3" borderId="19" xfId="0" applyFont="1" applyFill="1" applyBorder="1" applyAlignment="1">
      <alignment wrapText="1"/>
    </xf>
    <xf numFmtId="0" fontId="17" fillId="3" borderId="16" xfId="0" applyFont="1" applyFill="1" applyBorder="1" applyAlignment="1">
      <alignment horizontal="left"/>
    </xf>
    <xf numFmtId="0" fontId="17" fillId="3" borderId="18" xfId="0" applyFont="1" applyFill="1" applyBorder="1" applyAlignment="1">
      <alignment horizontal="left"/>
    </xf>
    <xf numFmtId="0" fontId="17" fillId="3" borderId="7" xfId="0" applyFont="1" applyFill="1" applyBorder="1" applyAlignment="1">
      <alignment horizontal="left"/>
    </xf>
    <xf numFmtId="0" fontId="8" fillId="3" borderId="0" xfId="2" applyFont="1" applyFill="1"/>
    <xf numFmtId="0" fontId="29" fillId="3" borderId="0" xfId="2" applyFont="1" applyFill="1"/>
    <xf numFmtId="0" fontId="29" fillId="3" borderId="4" xfId="2" applyFont="1" applyFill="1" applyBorder="1"/>
    <xf numFmtId="0" fontId="29" fillId="3" borderId="1" xfId="2" applyFont="1" applyFill="1" applyBorder="1"/>
    <xf numFmtId="0" fontId="8" fillId="3" borderId="1" xfId="2" applyFont="1" applyFill="1" applyBorder="1"/>
    <xf numFmtId="0" fontId="1" fillId="3" borderId="6" xfId="0" applyFont="1" applyFill="1" applyBorder="1" applyAlignment="1">
      <alignment vertical="top"/>
    </xf>
    <xf numFmtId="0" fontId="11" fillId="3" borderId="0" xfId="0" applyFont="1" applyFill="1"/>
    <xf numFmtId="0" fontId="1" fillId="7" borderId="6" xfId="0" applyFont="1" applyFill="1" applyBorder="1"/>
    <xf numFmtId="0" fontId="1" fillId="7" borderId="11" xfId="0" applyFont="1" applyFill="1" applyBorder="1"/>
    <xf numFmtId="0" fontId="1" fillId="7" borderId="15" xfId="0" applyFont="1" applyFill="1" applyBorder="1"/>
    <xf numFmtId="0" fontId="1" fillId="7" borderId="13" xfId="0" applyFont="1" applyFill="1" applyBorder="1"/>
    <xf numFmtId="0" fontId="1" fillId="7" borderId="2" xfId="0" applyFont="1" applyFill="1" applyBorder="1"/>
    <xf numFmtId="0" fontId="17" fillId="3" borderId="0" xfId="2" applyFont="1" applyFill="1"/>
    <xf numFmtId="0" fontId="17" fillId="3" borderId="20" xfId="0" applyFont="1" applyFill="1" applyBorder="1" applyAlignment="1">
      <alignment horizontal="left"/>
    </xf>
    <xf numFmtId="0" fontId="24" fillId="3" borderId="2" xfId="2" applyFont="1" applyFill="1" applyBorder="1"/>
    <xf numFmtId="0" fontId="6" fillId="3" borderId="0" xfId="2" applyFont="1" applyFill="1" applyAlignment="1">
      <alignment vertical="top"/>
    </xf>
    <xf numFmtId="0" fontId="25" fillId="3" borderId="53" xfId="0" applyFont="1" applyFill="1" applyBorder="1" applyAlignment="1">
      <alignment horizontal="center"/>
    </xf>
    <xf numFmtId="0" fontId="25" fillId="3" borderId="50" xfId="0" applyFont="1" applyFill="1" applyBorder="1" applyAlignment="1">
      <alignment horizontal="center"/>
    </xf>
    <xf numFmtId="0" fontId="25" fillId="3" borderId="51" xfId="0" applyFont="1" applyFill="1" applyBorder="1" applyAlignment="1">
      <alignment horizontal="center"/>
    </xf>
    <xf numFmtId="0" fontId="25" fillId="3" borderId="56" xfId="0" applyFont="1" applyFill="1" applyBorder="1" applyAlignment="1">
      <alignment horizontal="center"/>
    </xf>
    <xf numFmtId="6" fontId="25" fillId="0" borderId="55" xfId="0" applyNumberFormat="1" applyFont="1" applyBorder="1" applyAlignment="1">
      <alignment horizontal="left"/>
    </xf>
    <xf numFmtId="0" fontId="25" fillId="0" borderId="56" xfId="0" applyFont="1" applyBorder="1"/>
    <xf numFmtId="0" fontId="25" fillId="3" borderId="56" xfId="0" applyFont="1" applyFill="1" applyBorder="1" applyAlignment="1">
      <alignment horizontal="center" vertical="center"/>
    </xf>
    <xf numFmtId="0" fontId="17" fillId="3" borderId="70" xfId="2" applyFont="1" applyFill="1" applyBorder="1"/>
    <xf numFmtId="0" fontId="8" fillId="3" borderId="57" xfId="2" applyFont="1" applyFill="1" applyBorder="1"/>
    <xf numFmtId="0" fontId="17" fillId="3" borderId="71" xfId="2" applyFont="1" applyFill="1" applyBorder="1"/>
    <xf numFmtId="0" fontId="17" fillId="3" borderId="59" xfId="2" applyFont="1" applyFill="1" applyBorder="1"/>
    <xf numFmtId="0" fontId="8" fillId="3" borderId="72" xfId="2" applyFont="1" applyFill="1" applyBorder="1"/>
    <xf numFmtId="0" fontId="7" fillId="3" borderId="59" xfId="2" applyFont="1" applyFill="1" applyBorder="1"/>
    <xf numFmtId="0" fontId="7" fillId="3" borderId="72" xfId="2" applyFont="1" applyFill="1" applyBorder="1"/>
    <xf numFmtId="0" fontId="7" fillId="3" borderId="71" xfId="2" applyFont="1" applyFill="1" applyBorder="1"/>
    <xf numFmtId="0" fontId="7" fillId="3" borderId="70" xfId="2" applyFont="1" applyFill="1" applyBorder="1"/>
    <xf numFmtId="0" fontId="7" fillId="3" borderId="74" xfId="2" applyFont="1" applyFill="1" applyBorder="1"/>
    <xf numFmtId="0" fontId="17" fillId="3" borderId="66" xfId="2" applyFont="1" applyFill="1" applyBorder="1"/>
    <xf numFmtId="9" fontId="4" fillId="3" borderId="48" xfId="2" applyNumberFormat="1" applyFont="1" applyFill="1" applyBorder="1"/>
    <xf numFmtId="9" fontId="4" fillId="3" borderId="60" xfId="2" applyNumberFormat="1" applyFont="1" applyFill="1" applyBorder="1"/>
    <xf numFmtId="10" fontId="4" fillId="3" borderId="60" xfId="2" applyNumberFormat="1" applyFont="1" applyFill="1" applyBorder="1"/>
    <xf numFmtId="0" fontId="7" fillId="3" borderId="13" xfId="2" applyFont="1" applyFill="1" applyBorder="1"/>
    <xf numFmtId="0" fontId="7" fillId="3" borderId="14" xfId="2" applyFont="1" applyFill="1" applyBorder="1"/>
    <xf numFmtId="0" fontId="7" fillId="3" borderId="58" xfId="2" applyFont="1" applyFill="1" applyBorder="1"/>
    <xf numFmtId="0" fontId="7" fillId="3" borderId="49" xfId="2" applyFont="1" applyFill="1" applyBorder="1"/>
    <xf numFmtId="0" fontId="29" fillId="3" borderId="5" xfId="2" applyFont="1" applyFill="1" applyBorder="1"/>
    <xf numFmtId="0" fontId="22" fillId="3" borderId="0" xfId="2" applyFont="1" applyFill="1" applyAlignment="1">
      <alignment vertical="top"/>
    </xf>
    <xf numFmtId="0" fontId="25" fillId="3" borderId="61" xfId="0" applyFont="1" applyFill="1" applyBorder="1" applyAlignment="1">
      <alignment horizontal="center" vertical="center" wrapText="1"/>
    </xf>
    <xf numFmtId="0" fontId="25" fillId="3" borderId="55" xfId="0" applyFont="1" applyFill="1" applyBorder="1" applyAlignment="1">
      <alignment horizontal="center" vertical="center"/>
    </xf>
    <xf numFmtId="6" fontId="24" fillId="0" borderId="74" xfId="0" applyNumberFormat="1" applyFont="1" applyBorder="1" applyAlignment="1">
      <alignment horizontal="left"/>
    </xf>
    <xf numFmtId="6" fontId="24" fillId="0" borderId="81" xfId="0" applyNumberFormat="1" applyFont="1" applyBorder="1" applyAlignment="1">
      <alignment horizontal="left"/>
    </xf>
    <xf numFmtId="0" fontId="7" fillId="3" borderId="21" xfId="2" applyFont="1" applyFill="1" applyBorder="1"/>
    <xf numFmtId="0" fontId="7" fillId="3" borderId="26" xfId="2" applyFont="1" applyFill="1" applyBorder="1"/>
    <xf numFmtId="0" fontId="7" fillId="3" borderId="27" xfId="2" applyFont="1" applyFill="1" applyBorder="1"/>
    <xf numFmtId="0" fontId="7" fillId="3" borderId="87" xfId="2" applyFont="1" applyFill="1" applyBorder="1"/>
    <xf numFmtId="0" fontId="7" fillId="3" borderId="29" xfId="2" applyFont="1" applyFill="1" applyBorder="1"/>
    <xf numFmtId="0" fontId="23" fillId="2" borderId="90" xfId="2" applyFont="1" applyFill="1" applyBorder="1"/>
    <xf numFmtId="0" fontId="15" fillId="2" borderId="91" xfId="2" applyFont="1" applyFill="1" applyBorder="1"/>
    <xf numFmtId="0" fontId="15" fillId="2" borderId="92" xfId="2" applyFont="1" applyFill="1" applyBorder="1"/>
    <xf numFmtId="0" fontId="7" fillId="3" borderId="86" xfId="2" applyFont="1" applyFill="1" applyBorder="1"/>
    <xf numFmtId="0" fontId="7" fillId="3" borderId="93" xfId="2" applyFont="1" applyFill="1" applyBorder="1"/>
    <xf numFmtId="0" fontId="7" fillId="3" borderId="94" xfId="2" applyFont="1" applyFill="1" applyBorder="1"/>
    <xf numFmtId="0" fontId="7" fillId="3" borderId="95" xfId="2" applyFont="1" applyFill="1" applyBorder="1"/>
    <xf numFmtId="10" fontId="15" fillId="0" borderId="0" xfId="2" applyNumberFormat="1" applyFont="1"/>
    <xf numFmtId="0" fontId="7" fillId="0" borderId="0" xfId="2" applyFont="1"/>
    <xf numFmtId="9" fontId="7" fillId="3" borderId="0" xfId="4" applyFont="1" applyFill="1"/>
    <xf numFmtId="0" fontId="17" fillId="3" borderId="99" xfId="0" applyFont="1" applyFill="1" applyBorder="1" applyAlignment="1">
      <alignment horizontal="left"/>
    </xf>
    <xf numFmtId="9" fontId="1" fillId="3" borderId="6" xfId="4" applyFont="1" applyFill="1" applyBorder="1"/>
    <xf numFmtId="9" fontId="1" fillId="3" borderId="0" xfId="4" applyFont="1" applyFill="1"/>
    <xf numFmtId="9" fontId="3" fillId="3" borderId="6" xfId="4" applyFont="1" applyFill="1" applyBorder="1"/>
    <xf numFmtId="165" fontId="1" fillId="3" borderId="0" xfId="0" applyNumberFormat="1" applyFont="1" applyFill="1"/>
    <xf numFmtId="165" fontId="3" fillId="3" borderId="6" xfId="0" applyNumberFormat="1" applyFont="1" applyFill="1" applyBorder="1"/>
    <xf numFmtId="164" fontId="13" fillId="0" borderId="41" xfId="2" applyNumberFormat="1" applyFont="1" applyBorder="1"/>
    <xf numFmtId="164" fontId="13" fillId="0" borderId="1" xfId="2" applyNumberFormat="1" applyFont="1" applyBorder="1"/>
    <xf numFmtId="0" fontId="7" fillId="3" borderId="79" xfId="2" applyFont="1" applyFill="1" applyBorder="1"/>
    <xf numFmtId="0" fontId="7" fillId="3" borderId="54" xfId="2" applyFont="1" applyFill="1" applyBorder="1"/>
    <xf numFmtId="0" fontId="7" fillId="3" borderId="103" xfId="2" applyFont="1" applyFill="1" applyBorder="1"/>
    <xf numFmtId="0" fontId="7" fillId="3" borderId="73" xfId="2" applyFont="1" applyFill="1" applyBorder="1"/>
    <xf numFmtId="0" fontId="12" fillId="0" borderId="39" xfId="2" applyFont="1" applyBorder="1"/>
    <xf numFmtId="0" fontId="12" fillId="0" borderId="101" xfId="2" applyFont="1" applyBorder="1"/>
    <xf numFmtId="0" fontId="12" fillId="0" borderId="104" xfId="2" applyFont="1" applyBorder="1"/>
    <xf numFmtId="0" fontId="12" fillId="0" borderId="100" xfId="2" applyFont="1" applyBorder="1" applyAlignment="1">
      <alignment horizontal="right"/>
    </xf>
    <xf numFmtId="0" fontId="12" fillId="0" borderId="102" xfId="2" applyFont="1" applyBorder="1" applyAlignment="1">
      <alignment horizontal="right"/>
    </xf>
    <xf numFmtId="0" fontId="12" fillId="0" borderId="105" xfId="2" applyFont="1" applyBorder="1" applyAlignment="1">
      <alignment horizontal="right"/>
    </xf>
    <xf numFmtId="6" fontId="8" fillId="9" borderId="10" xfId="0" applyNumberFormat="1" applyFont="1" applyFill="1" applyBorder="1"/>
    <xf numFmtId="6" fontId="8" fillId="9" borderId="11" xfId="0" applyNumberFormat="1" applyFont="1" applyFill="1" applyBorder="1"/>
    <xf numFmtId="6" fontId="8" fillId="9" borderId="4" xfId="0" applyNumberFormat="1" applyFont="1" applyFill="1" applyBorder="1"/>
    <xf numFmtId="6" fontId="8" fillId="9" borderId="3" xfId="0" applyNumberFormat="1" applyFont="1" applyFill="1" applyBorder="1"/>
    <xf numFmtId="6" fontId="8" fillId="9" borderId="5" xfId="0" applyNumberFormat="1" applyFont="1" applyFill="1" applyBorder="1"/>
    <xf numFmtId="6" fontId="8" fillId="9" borderId="1" xfId="0" applyNumberFormat="1" applyFont="1" applyFill="1" applyBorder="1"/>
    <xf numFmtId="6" fontId="8" fillId="9" borderId="2" xfId="0" applyNumberFormat="1" applyFont="1" applyFill="1" applyBorder="1"/>
    <xf numFmtId="0" fontId="4" fillId="3" borderId="9" xfId="2" applyFont="1" applyFill="1" applyBorder="1"/>
    <xf numFmtId="0" fontId="4" fillId="3" borderId="4" xfId="2" applyFont="1" applyFill="1" applyBorder="1"/>
    <xf numFmtId="0" fontId="4" fillId="3" borderId="5" xfId="2" applyFont="1" applyFill="1" applyBorder="1"/>
    <xf numFmtId="9" fontId="7" fillId="0" borderId="4" xfId="2" applyNumberFormat="1" applyFont="1" applyBorder="1"/>
    <xf numFmtId="0" fontId="7" fillId="0" borderId="3" xfId="2" applyFont="1" applyBorder="1"/>
    <xf numFmtId="6" fontId="8" fillId="9" borderId="0" xfId="0" applyNumberFormat="1" applyFont="1" applyFill="1"/>
    <xf numFmtId="0" fontId="27" fillId="5" borderId="108" xfId="2" applyFont="1" applyFill="1" applyBorder="1"/>
    <xf numFmtId="0" fontId="6" fillId="0" borderId="43" xfId="2" applyFont="1" applyBorder="1" applyAlignment="1">
      <alignment horizontal="left"/>
    </xf>
    <xf numFmtId="0" fontId="26" fillId="5" borderId="107" xfId="2" applyFont="1" applyFill="1" applyBorder="1"/>
    <xf numFmtId="9" fontId="26" fillId="5" borderId="107" xfId="2" applyNumberFormat="1" applyFont="1" applyFill="1" applyBorder="1" applyAlignment="1">
      <alignment horizontal="right"/>
    </xf>
    <xf numFmtId="9" fontId="14" fillId="2" borderId="109" xfId="2" applyNumberFormat="1" applyFont="1" applyFill="1" applyBorder="1"/>
    <xf numFmtId="0" fontId="14" fillId="2" borderId="110" xfId="2" applyFont="1" applyFill="1" applyBorder="1"/>
    <xf numFmtId="0" fontId="26" fillId="5" borderId="98" xfId="2" applyFont="1" applyFill="1" applyBorder="1" applyAlignment="1">
      <alignment horizontal="left"/>
    </xf>
    <xf numFmtId="9" fontId="26" fillId="5" borderId="97" xfId="2" applyNumberFormat="1" applyFont="1" applyFill="1" applyBorder="1" applyAlignment="1">
      <alignment horizontal="right"/>
    </xf>
    <xf numFmtId="0" fontId="1" fillId="3" borderId="6" xfId="0" applyFont="1" applyFill="1" applyBorder="1" applyAlignment="1">
      <alignment vertical="top" wrapText="1"/>
    </xf>
    <xf numFmtId="6" fontId="24" fillId="0" borderId="2" xfId="0" applyNumberFormat="1" applyFont="1" applyBorder="1" applyAlignment="1">
      <alignment horizontal="left" vertical="center"/>
    </xf>
    <xf numFmtId="6" fontId="25" fillId="0" borderId="52" xfId="0" applyNumberFormat="1" applyFont="1" applyBorder="1" applyAlignment="1">
      <alignment horizontal="left" vertical="center"/>
    </xf>
    <xf numFmtId="6" fontId="24" fillId="0" borderId="15" xfId="0" applyNumberFormat="1" applyFont="1" applyBorder="1" applyAlignment="1">
      <alignment horizontal="left" vertical="center"/>
    </xf>
    <xf numFmtId="6" fontId="24" fillId="0" borderId="47" xfId="0" applyNumberFormat="1" applyFont="1" applyBorder="1" applyAlignment="1">
      <alignment horizontal="left" vertical="center"/>
    </xf>
    <xf numFmtId="6" fontId="25" fillId="0" borderId="50" xfId="0" applyNumberFormat="1" applyFont="1" applyBorder="1" applyAlignment="1">
      <alignment horizontal="left" vertical="center"/>
    </xf>
    <xf numFmtId="6" fontId="24" fillId="0" borderId="49" xfId="0" applyNumberFormat="1" applyFont="1" applyBorder="1" applyAlignment="1">
      <alignment horizontal="left" vertical="center"/>
    </xf>
    <xf numFmtId="6" fontId="24" fillId="0" borderId="82" xfId="0" applyNumberFormat="1" applyFont="1" applyBorder="1" applyAlignment="1">
      <alignment horizontal="left" vertical="center"/>
    </xf>
    <xf numFmtId="6" fontId="25" fillId="0" borderId="51" xfId="0" applyNumberFormat="1" applyFont="1" applyBorder="1" applyAlignment="1">
      <alignment horizontal="left" vertical="center"/>
    </xf>
    <xf numFmtId="164" fontId="24" fillId="0" borderId="4" xfId="2" applyNumberFormat="1" applyFont="1" applyBorder="1" applyAlignment="1">
      <alignment horizontal="left" vertical="center"/>
    </xf>
    <xf numFmtId="164" fontId="7" fillId="4" borderId="12" xfId="2" applyNumberFormat="1" applyFont="1" applyFill="1" applyBorder="1"/>
    <xf numFmtId="164" fontId="13" fillId="4" borderId="8" xfId="2" applyNumberFormat="1" applyFont="1" applyFill="1" applyBorder="1"/>
    <xf numFmtId="166" fontId="7" fillId="4" borderId="0" xfId="2" applyNumberFormat="1" applyFont="1" applyFill="1"/>
    <xf numFmtId="0" fontId="30" fillId="2" borderId="91" xfId="2" applyFont="1" applyFill="1" applyBorder="1"/>
    <xf numFmtId="6" fontId="19" fillId="9" borderId="9" xfId="0" applyNumberFormat="1" applyFont="1" applyFill="1" applyBorder="1"/>
    <xf numFmtId="6" fontId="19" fillId="9" borderId="10" xfId="0" applyNumberFormat="1" applyFont="1" applyFill="1" applyBorder="1"/>
    <xf numFmtId="6" fontId="19" fillId="9" borderId="4" xfId="0" applyNumberFormat="1" applyFont="1" applyFill="1" applyBorder="1"/>
    <xf numFmtId="6" fontId="19" fillId="9" borderId="0" xfId="0" applyNumberFormat="1" applyFont="1" applyFill="1"/>
    <xf numFmtId="6" fontId="19" fillId="9" borderId="57" xfId="0" applyNumberFormat="1" applyFont="1" applyFill="1" applyBorder="1"/>
    <xf numFmtId="6" fontId="19" fillId="9" borderId="5" xfId="0" applyNumberFormat="1" applyFont="1" applyFill="1" applyBorder="1"/>
    <xf numFmtId="6" fontId="19" fillId="9" borderId="1" xfId="0" applyNumberFormat="1" applyFont="1" applyFill="1" applyBorder="1"/>
    <xf numFmtId="167" fontId="1" fillId="7" borderId="11" xfId="0" applyNumberFormat="1" applyFont="1" applyFill="1" applyBorder="1"/>
    <xf numFmtId="167" fontId="1" fillId="7" borderId="15" xfId="0" applyNumberFormat="1" applyFont="1" applyFill="1" applyBorder="1"/>
    <xf numFmtId="9" fontId="1" fillId="3" borderId="1" xfId="4" applyFont="1" applyFill="1" applyBorder="1"/>
    <xf numFmtId="167" fontId="3" fillId="3" borderId="1" xfId="0" applyNumberFormat="1" applyFont="1" applyFill="1" applyBorder="1"/>
    <xf numFmtId="167" fontId="3" fillId="3" borderId="0" xfId="0" applyNumberFormat="1" applyFont="1" applyFill="1"/>
    <xf numFmtId="9" fontId="1" fillId="3" borderId="14" xfId="4" applyFont="1" applyFill="1" applyBorder="1"/>
    <xf numFmtId="9" fontId="1" fillId="3" borderId="1" xfId="4" applyFont="1" applyFill="1" applyBorder="1" applyAlignment="1"/>
    <xf numFmtId="9" fontId="1" fillId="3" borderId="2" xfId="4" applyFont="1" applyFill="1" applyBorder="1" applyAlignment="1"/>
    <xf numFmtId="9" fontId="1" fillId="3" borderId="14" xfId="4" applyFont="1" applyFill="1" applyBorder="1" applyAlignment="1"/>
    <xf numFmtId="9" fontId="1" fillId="3" borderId="15" xfId="4" applyFont="1" applyFill="1" applyBorder="1" applyAlignment="1"/>
    <xf numFmtId="0" fontId="1" fillId="3" borderId="0" xfId="0" applyFont="1" applyFill="1" applyAlignment="1">
      <alignment horizontal="right"/>
    </xf>
    <xf numFmtId="0" fontId="4" fillId="3" borderId="4" xfId="0" applyFont="1" applyFill="1" applyBorder="1" applyAlignment="1">
      <alignment horizontal="left" vertical="top" wrapText="1"/>
    </xf>
    <xf numFmtId="0" fontId="4" fillId="3" borderId="0" xfId="0" applyFont="1" applyFill="1" applyAlignment="1">
      <alignment horizontal="left" vertical="top" wrapText="1"/>
    </xf>
    <xf numFmtId="0" fontId="4" fillId="3" borderId="3" xfId="0" applyFont="1" applyFill="1" applyBorder="1" applyAlignment="1">
      <alignment horizontal="left" vertical="top" wrapText="1"/>
    </xf>
    <xf numFmtId="0" fontId="4" fillId="3" borderId="5" xfId="0" applyFont="1" applyFill="1" applyBorder="1" applyAlignment="1">
      <alignment horizontal="left" vertical="top" wrapText="1"/>
    </xf>
    <xf numFmtId="0" fontId="4" fillId="3" borderId="1" xfId="0" applyFont="1" applyFill="1" applyBorder="1" applyAlignment="1">
      <alignment horizontal="left" vertical="top" wrapText="1"/>
    </xf>
    <xf numFmtId="0" fontId="4" fillId="3" borderId="2" xfId="0" applyFont="1" applyFill="1" applyBorder="1" applyAlignment="1">
      <alignment horizontal="left" vertical="top" wrapText="1"/>
    </xf>
    <xf numFmtId="0" fontId="17" fillId="3" borderId="79" xfId="2" applyFont="1" applyFill="1" applyBorder="1" applyAlignment="1">
      <alignment horizontal="left"/>
    </xf>
    <xf numFmtId="0" fontId="17" fillId="3" borderId="11" xfId="2" applyFont="1" applyFill="1" applyBorder="1" applyAlignment="1">
      <alignment horizontal="left"/>
    </xf>
    <xf numFmtId="0" fontId="17" fillId="3" borderId="54" xfId="2" applyFont="1" applyFill="1" applyBorder="1" applyAlignment="1">
      <alignment horizontal="left"/>
    </xf>
    <xf numFmtId="0" fontId="17" fillId="3" borderId="3" xfId="2" applyFont="1" applyFill="1" applyBorder="1" applyAlignment="1">
      <alignment horizontal="left"/>
    </xf>
    <xf numFmtId="0" fontId="17" fillId="3" borderId="66" xfId="2" applyFont="1" applyFill="1" applyBorder="1" applyAlignment="1">
      <alignment horizontal="left"/>
    </xf>
    <xf numFmtId="0" fontId="17" fillId="3" borderId="80" xfId="2" applyFont="1" applyFill="1" applyBorder="1" applyAlignment="1">
      <alignment horizontal="left"/>
    </xf>
    <xf numFmtId="0" fontId="1" fillId="3" borderId="4" xfId="0" applyFont="1" applyFill="1" applyBorder="1" applyAlignment="1">
      <alignment horizontal="left" wrapText="1"/>
    </xf>
    <xf numFmtId="0" fontId="1" fillId="3" borderId="3" xfId="0" applyFont="1" applyFill="1" applyBorder="1" applyAlignment="1">
      <alignment horizontal="left" wrapText="1"/>
    </xf>
    <xf numFmtId="0" fontId="1" fillId="3" borderId="2" xfId="0" applyFont="1" applyFill="1" applyBorder="1" applyAlignment="1">
      <alignment horizontal="left" wrapText="1"/>
    </xf>
    <xf numFmtId="0" fontId="3" fillId="3" borderId="13" xfId="0" applyFont="1" applyFill="1" applyBorder="1" applyAlignment="1">
      <alignment horizontal="left"/>
    </xf>
    <xf numFmtId="0" fontId="17" fillId="3" borderId="13" xfId="0" applyFont="1" applyFill="1" applyBorder="1" applyAlignment="1">
      <alignment horizontal="left"/>
    </xf>
    <xf numFmtId="0" fontId="17" fillId="3" borderId="15" xfId="0" applyFont="1" applyFill="1" applyBorder="1" applyAlignment="1">
      <alignment horizontal="left"/>
    </xf>
    <xf numFmtId="0" fontId="27" fillId="5" borderId="106" xfId="2" applyFont="1" applyFill="1" applyBorder="1"/>
    <xf numFmtId="0" fontId="27" fillId="5" borderId="107" xfId="2" applyFont="1" applyFill="1" applyBorder="1"/>
    <xf numFmtId="0" fontId="1" fillId="3" borderId="6" xfId="0" applyFont="1" applyFill="1" applyBorder="1" applyAlignment="1">
      <alignment wrapText="1"/>
    </xf>
    <xf numFmtId="0" fontId="31" fillId="3" borderId="15" xfId="0" applyFont="1" applyFill="1" applyBorder="1" applyAlignment="1">
      <alignment vertical="top" wrapText="1"/>
    </xf>
    <xf numFmtId="0" fontId="1" fillId="3" borderId="13" xfId="0" applyFont="1" applyFill="1" applyBorder="1"/>
    <xf numFmtId="0" fontId="1" fillId="2" borderId="6" xfId="0" applyFont="1" applyFill="1" applyBorder="1"/>
    <xf numFmtId="0" fontId="32" fillId="3" borderId="3" xfId="0" applyFont="1" applyFill="1" applyBorder="1" applyAlignment="1">
      <alignment horizontal="left" vertical="center"/>
    </xf>
    <xf numFmtId="0" fontId="1" fillId="3" borderId="4" xfId="0" applyFont="1" applyFill="1" applyBorder="1" applyAlignment="1">
      <alignment vertical="top" wrapText="1"/>
    </xf>
    <xf numFmtId="0" fontId="1" fillId="3" borderId="3" xfId="0" applyFont="1" applyFill="1" applyBorder="1" applyAlignment="1">
      <alignment vertical="top" wrapText="1"/>
    </xf>
    <xf numFmtId="0" fontId="1" fillId="3" borderId="6" xfId="0" applyFont="1" applyFill="1" applyBorder="1" applyAlignment="1">
      <alignment horizontal="left" wrapText="1"/>
    </xf>
    <xf numFmtId="0" fontId="1" fillId="7" borderId="4" xfId="0" applyFont="1" applyFill="1" applyBorder="1" applyAlignment="1">
      <alignment horizontal="left" wrapText="1"/>
    </xf>
    <xf numFmtId="0" fontId="1" fillId="6" borderId="4" xfId="0" applyFont="1" applyFill="1" applyBorder="1" applyAlignment="1">
      <alignment horizontal="left" wrapText="1"/>
    </xf>
    <xf numFmtId="0" fontId="1" fillId="3" borderId="3" xfId="0" applyFont="1" applyFill="1" applyBorder="1" applyAlignment="1">
      <alignment horizontal="left"/>
    </xf>
    <xf numFmtId="0" fontId="1" fillId="7" borderId="0" xfId="0" applyFont="1" applyFill="1" applyAlignment="1">
      <alignment horizontal="left" wrapText="1"/>
    </xf>
    <xf numFmtId="167" fontId="13" fillId="4" borderId="7" xfId="5" applyNumberFormat="1" applyFont="1" applyFill="1" applyBorder="1"/>
    <xf numFmtId="164" fontId="7" fillId="4" borderId="7" xfId="2" applyNumberFormat="1" applyFont="1" applyFill="1" applyBorder="1"/>
    <xf numFmtId="0" fontId="7" fillId="4" borderId="9" xfId="2" applyFont="1" applyFill="1" applyBorder="1"/>
    <xf numFmtId="0" fontId="7" fillId="4" borderId="10" xfId="2" applyFont="1" applyFill="1" applyBorder="1"/>
    <xf numFmtId="0" fontId="7" fillId="4" borderId="73" xfId="2" applyFont="1" applyFill="1" applyBorder="1"/>
    <xf numFmtId="0" fontId="7" fillId="4" borderId="4" xfId="2" applyFont="1" applyFill="1" applyBorder="1"/>
    <xf numFmtId="0" fontId="7" fillId="4" borderId="0" xfId="2" applyFont="1" applyFill="1"/>
    <xf numFmtId="0" fontId="7" fillId="4" borderId="57" xfId="2" applyFont="1" applyFill="1" applyBorder="1"/>
    <xf numFmtId="0" fontId="7" fillId="4" borderId="67" xfId="2" applyFont="1" applyFill="1" applyBorder="1"/>
    <xf numFmtId="0" fontId="7" fillId="4" borderId="75" xfId="2" applyFont="1" applyFill="1" applyBorder="1"/>
    <xf numFmtId="0" fontId="7" fillId="4" borderId="68" xfId="2" applyFont="1" applyFill="1" applyBorder="1"/>
    <xf numFmtId="10" fontId="24" fillId="4" borderId="81" xfId="2" applyNumberFormat="1" applyFont="1" applyFill="1" applyBorder="1"/>
    <xf numFmtId="164" fontId="7" fillId="4" borderId="67" xfId="2" applyNumberFormat="1" applyFont="1" applyFill="1" applyBorder="1"/>
    <xf numFmtId="164" fontId="7" fillId="4" borderId="75" xfId="2" applyNumberFormat="1" applyFont="1" applyFill="1" applyBorder="1"/>
    <xf numFmtId="164" fontId="7" fillId="4" borderId="68" xfId="2" applyNumberFormat="1" applyFont="1" applyFill="1" applyBorder="1"/>
    <xf numFmtId="164" fontId="20" fillId="4" borderId="9" xfId="2" applyNumberFormat="1" applyFont="1" applyFill="1" applyBorder="1"/>
    <xf numFmtId="164" fontId="20" fillId="4" borderId="10" xfId="2" applyNumberFormat="1" applyFont="1" applyFill="1" applyBorder="1"/>
    <xf numFmtId="164" fontId="20" fillId="4" borderId="86" xfId="2" applyNumberFormat="1" applyFont="1" applyFill="1" applyBorder="1"/>
    <xf numFmtId="164" fontId="20" fillId="4" borderId="4" xfId="2" applyNumberFormat="1" applyFont="1" applyFill="1" applyBorder="1"/>
    <xf numFmtId="164" fontId="20" fillId="4" borderId="0" xfId="2" applyNumberFormat="1" applyFont="1" applyFill="1"/>
    <xf numFmtId="164" fontId="20" fillId="4" borderId="88" xfId="2" applyNumberFormat="1" applyFont="1" applyFill="1" applyBorder="1"/>
    <xf numFmtId="164" fontId="20" fillId="4" borderId="5" xfId="2" applyNumberFormat="1" applyFont="1" applyFill="1" applyBorder="1"/>
    <xf numFmtId="164" fontId="20" fillId="4" borderId="1" xfId="2" applyNumberFormat="1" applyFont="1" applyFill="1" applyBorder="1"/>
    <xf numFmtId="164" fontId="20" fillId="4" borderId="89" xfId="2" applyNumberFormat="1" applyFont="1" applyFill="1" applyBorder="1"/>
    <xf numFmtId="164" fontId="21" fillId="4" borderId="9" xfId="2" applyNumberFormat="1" applyFont="1" applyFill="1" applyBorder="1"/>
    <xf numFmtId="164" fontId="21" fillId="4" borderId="10" xfId="2" applyNumberFormat="1" applyFont="1" applyFill="1" applyBorder="1"/>
    <xf numFmtId="164" fontId="21" fillId="4" borderId="86" xfId="2" applyNumberFormat="1" applyFont="1" applyFill="1" applyBorder="1"/>
    <xf numFmtId="164" fontId="21" fillId="4" borderId="4" xfId="2" applyNumberFormat="1" applyFont="1" applyFill="1" applyBorder="1"/>
    <xf numFmtId="164" fontId="21" fillId="4" borderId="0" xfId="2" applyNumberFormat="1" applyFont="1" applyFill="1"/>
    <xf numFmtId="164" fontId="21" fillId="4" borderId="88" xfId="2" applyNumberFormat="1" applyFont="1" applyFill="1" applyBorder="1"/>
    <xf numFmtId="164" fontId="21" fillId="4" borderId="96" xfId="2" applyNumberFormat="1" applyFont="1" applyFill="1" applyBorder="1"/>
    <xf numFmtId="164" fontId="21" fillId="4" borderId="97" xfId="2" applyNumberFormat="1" applyFont="1" applyFill="1" applyBorder="1"/>
    <xf numFmtId="164" fontId="21" fillId="4" borderId="98" xfId="2" applyNumberFormat="1" applyFont="1" applyFill="1" applyBorder="1"/>
    <xf numFmtId="9" fontId="1" fillId="4" borderId="6" xfId="4" applyFont="1" applyFill="1" applyBorder="1"/>
    <xf numFmtId="165" fontId="3" fillId="4" borderId="6" xfId="0" applyNumberFormat="1" applyFont="1" applyFill="1" applyBorder="1"/>
    <xf numFmtId="7" fontId="1" fillId="4" borderId="6" xfId="0" applyNumberFormat="1" applyFont="1" applyFill="1" applyBorder="1"/>
    <xf numFmtId="0" fontId="1" fillId="4" borderId="6" xfId="0" applyFont="1" applyFill="1" applyBorder="1"/>
    <xf numFmtId="0" fontId="1" fillId="4" borderId="0" xfId="0" applyFont="1" applyFill="1"/>
    <xf numFmtId="0" fontId="1" fillId="4" borderId="10" xfId="0" applyFont="1" applyFill="1" applyBorder="1"/>
    <xf numFmtId="0" fontId="1" fillId="4" borderId="9" xfId="0" applyFont="1" applyFill="1" applyBorder="1"/>
    <xf numFmtId="0" fontId="1" fillId="4" borderId="8" xfId="0" applyFont="1" applyFill="1" applyBorder="1"/>
    <xf numFmtId="0" fontId="1" fillId="4" borderId="4" xfId="0" applyFont="1" applyFill="1" applyBorder="1"/>
    <xf numFmtId="0" fontId="1" fillId="4" borderId="7" xfId="0" applyFont="1" applyFill="1" applyBorder="1"/>
    <xf numFmtId="0" fontId="1" fillId="4" borderId="1" xfId="0" applyFont="1" applyFill="1" applyBorder="1"/>
    <xf numFmtId="0" fontId="1" fillId="4" borderId="5" xfId="0" applyFont="1" applyFill="1" applyBorder="1"/>
    <xf numFmtId="0" fontId="1" fillId="4" borderId="11" xfId="0" applyFont="1" applyFill="1" applyBorder="1"/>
    <xf numFmtId="0" fontId="1" fillId="4" borderId="2" xfId="0" applyFont="1" applyFill="1" applyBorder="1"/>
    <xf numFmtId="0" fontId="1" fillId="4" borderId="12" xfId="0" applyFont="1" applyFill="1" applyBorder="1"/>
    <xf numFmtId="0" fontId="1" fillId="4" borderId="3" xfId="0" applyFont="1" applyFill="1" applyBorder="1"/>
    <xf numFmtId="0" fontId="34" fillId="3" borderId="0" xfId="2" applyFont="1" applyFill="1"/>
    <xf numFmtId="0" fontId="7" fillId="3" borderId="0" xfId="2" applyFont="1" applyFill="1" applyAlignment="1">
      <alignment horizontal="left" wrapText="1"/>
    </xf>
    <xf numFmtId="0" fontId="35" fillId="3" borderId="0" xfId="2" applyFont="1" applyFill="1" applyAlignment="1">
      <alignment wrapText="1"/>
    </xf>
    <xf numFmtId="0" fontId="3" fillId="3" borderId="3" xfId="0" applyFont="1" applyFill="1" applyBorder="1" applyAlignment="1">
      <alignment horizontal="left"/>
    </xf>
    <xf numFmtId="165" fontId="4" fillId="4" borderId="6" xfId="0" applyNumberFormat="1" applyFont="1" applyFill="1" applyBorder="1"/>
    <xf numFmtId="0" fontId="4" fillId="4" borderId="6" xfId="0" applyFont="1" applyFill="1" applyBorder="1"/>
    <xf numFmtId="9" fontId="4" fillId="4" borderId="6" xfId="0" applyNumberFormat="1" applyFont="1" applyFill="1" applyBorder="1"/>
    <xf numFmtId="165" fontId="1" fillId="3" borderId="14" xfId="0" applyNumberFormat="1" applyFont="1" applyFill="1" applyBorder="1"/>
    <xf numFmtId="0" fontId="3" fillId="3" borderId="0" xfId="0" applyFont="1" applyFill="1" applyAlignment="1">
      <alignment horizontal="left"/>
    </xf>
    <xf numFmtId="0" fontId="1" fillId="0" borderId="14" xfId="0" applyFont="1" applyBorder="1"/>
    <xf numFmtId="0" fontId="1" fillId="0" borderId="15" xfId="0" applyFont="1" applyBorder="1"/>
    <xf numFmtId="0" fontId="1" fillId="3" borderId="14" xfId="0" applyFont="1" applyFill="1" applyBorder="1"/>
    <xf numFmtId="0" fontId="1" fillId="3" borderId="15" xfId="0" applyFont="1" applyFill="1" applyBorder="1"/>
    <xf numFmtId="9" fontId="3" fillId="3" borderId="0" xfId="4" applyFont="1" applyFill="1"/>
    <xf numFmtId="0" fontId="1" fillId="0" borderId="13" xfId="0" applyFont="1" applyBorder="1" applyAlignment="1">
      <alignment horizontal="left"/>
    </xf>
    <xf numFmtId="9" fontId="1" fillId="4" borderId="8" xfId="4" applyFont="1" applyFill="1" applyBorder="1"/>
    <xf numFmtId="165" fontId="38" fillId="4" borderId="8" xfId="0" applyNumberFormat="1" applyFont="1" applyFill="1" applyBorder="1"/>
    <xf numFmtId="165" fontId="4" fillId="4" borderId="8" xfId="0" applyNumberFormat="1" applyFont="1" applyFill="1" applyBorder="1"/>
    <xf numFmtId="0" fontId="4" fillId="4" borderId="8" xfId="0" applyFont="1" applyFill="1" applyBorder="1"/>
    <xf numFmtId="9" fontId="4" fillId="4" borderId="8" xfId="0" applyNumberFormat="1" applyFont="1" applyFill="1" applyBorder="1"/>
    <xf numFmtId="165" fontId="1" fillId="3" borderId="1" xfId="0" applyNumberFormat="1" applyFont="1" applyFill="1" applyBorder="1"/>
    <xf numFmtId="165" fontId="36" fillId="3" borderId="1" xfId="0" applyNumberFormat="1" applyFont="1" applyFill="1" applyBorder="1"/>
    <xf numFmtId="44" fontId="36" fillId="3" borderId="1" xfId="0" applyNumberFormat="1" applyFont="1" applyFill="1" applyBorder="1"/>
    <xf numFmtId="9" fontId="37" fillId="3" borderId="2" xfId="0" applyNumberFormat="1" applyFont="1" applyFill="1" applyBorder="1"/>
    <xf numFmtId="0" fontId="1" fillId="3" borderId="13" xfId="0" applyFont="1" applyFill="1" applyBorder="1" applyAlignment="1">
      <alignment horizontal="left"/>
    </xf>
    <xf numFmtId="9" fontId="1" fillId="3" borderId="14" xfId="4" applyFont="1" applyFill="1" applyBorder="1" applyAlignment="1">
      <alignment horizontal="left"/>
    </xf>
    <xf numFmtId="165" fontId="3" fillId="4" borderId="8" xfId="0" applyNumberFormat="1" applyFont="1" applyFill="1" applyBorder="1"/>
    <xf numFmtId="9" fontId="3" fillId="0" borderId="7" xfId="4" applyFont="1" applyBorder="1" applyAlignment="1">
      <alignment horizontal="center"/>
    </xf>
    <xf numFmtId="165" fontId="3" fillId="0" borderId="7" xfId="0" applyNumberFormat="1" applyFont="1" applyBorder="1" applyAlignment="1">
      <alignment horizontal="center"/>
    </xf>
    <xf numFmtId="0" fontId="3" fillId="0" borderId="7" xfId="0" applyFont="1" applyBorder="1" applyAlignment="1">
      <alignment horizontal="center"/>
    </xf>
    <xf numFmtId="9" fontId="1" fillId="4" borderId="12" xfId="4" applyFont="1" applyFill="1" applyBorder="1"/>
    <xf numFmtId="165" fontId="4" fillId="4" borderId="12" xfId="0" applyNumberFormat="1" applyFont="1" applyFill="1" applyBorder="1"/>
    <xf numFmtId="0" fontId="4" fillId="4" borderId="12" xfId="0" applyFont="1" applyFill="1" applyBorder="1"/>
    <xf numFmtId="9" fontId="4" fillId="4" borderId="12" xfId="0" applyNumberFormat="1" applyFont="1" applyFill="1" applyBorder="1"/>
    <xf numFmtId="0" fontId="1" fillId="3" borderId="4" xfId="0" applyFont="1" applyFill="1" applyBorder="1" applyAlignment="1">
      <alignment horizontal="left"/>
    </xf>
    <xf numFmtId="9" fontId="1" fillId="4" borderId="7" xfId="4" applyFont="1" applyFill="1" applyBorder="1"/>
    <xf numFmtId="165" fontId="3" fillId="4" borderId="7" xfId="0" applyNumberFormat="1" applyFont="1" applyFill="1" applyBorder="1"/>
    <xf numFmtId="165" fontId="4" fillId="4" borderId="7" xfId="0" applyNumberFormat="1" applyFont="1" applyFill="1" applyBorder="1"/>
    <xf numFmtId="0" fontId="4" fillId="4" borderId="7" xfId="0" applyFont="1" applyFill="1" applyBorder="1"/>
    <xf numFmtId="9" fontId="4" fillId="4" borderId="7" xfId="0" applyNumberFormat="1" applyFont="1" applyFill="1" applyBorder="1"/>
    <xf numFmtId="9" fontId="1" fillId="3" borderId="15" xfId="4" applyFont="1" applyFill="1" applyBorder="1"/>
    <xf numFmtId="0" fontId="3" fillId="3" borderId="0" xfId="0" applyFont="1" applyFill="1"/>
    <xf numFmtId="0" fontId="39" fillId="3" borderId="14" xfId="0" applyFont="1" applyFill="1" applyBorder="1"/>
    <xf numFmtId="0" fontId="3" fillId="3" borderId="10" xfId="0" applyFont="1" applyFill="1" applyBorder="1"/>
    <xf numFmtId="0" fontId="3" fillId="3" borderId="11" xfId="0" applyFont="1" applyFill="1" applyBorder="1"/>
    <xf numFmtId="0" fontId="1" fillId="7" borderId="8" xfId="0" applyFont="1" applyFill="1" applyBorder="1"/>
    <xf numFmtId="0" fontId="1" fillId="7" borderId="10" xfId="0" applyFont="1" applyFill="1" applyBorder="1"/>
    <xf numFmtId="0" fontId="3" fillId="3" borderId="7" xfId="0" applyFont="1" applyFill="1" applyBorder="1"/>
    <xf numFmtId="0" fontId="1" fillId="7" borderId="7" xfId="0" applyFont="1" applyFill="1" applyBorder="1"/>
    <xf numFmtId="0" fontId="1" fillId="7" borderId="0" xfId="0" applyFont="1" applyFill="1"/>
    <xf numFmtId="0" fontId="1" fillId="7" borderId="3" xfId="0" applyFont="1" applyFill="1" applyBorder="1"/>
    <xf numFmtId="0" fontId="1" fillId="7" borderId="12" xfId="0" applyFont="1" applyFill="1" applyBorder="1"/>
    <xf numFmtId="0" fontId="1" fillId="7" borderId="1" xfId="0" applyFont="1" applyFill="1" applyBorder="1"/>
    <xf numFmtId="0" fontId="3" fillId="3" borderId="1" xfId="0" applyFont="1" applyFill="1" applyBorder="1"/>
    <xf numFmtId="0" fontId="1" fillId="7" borderId="13" xfId="0" applyFont="1" applyFill="1" applyBorder="1" applyAlignment="1">
      <alignment horizontal="right"/>
    </xf>
    <xf numFmtId="0" fontId="1" fillId="3" borderId="7" xfId="0" applyFont="1" applyFill="1" applyBorder="1"/>
    <xf numFmtId="0" fontId="3" fillId="3" borderId="5" xfId="0" applyFont="1" applyFill="1" applyBorder="1" applyAlignment="1">
      <alignment horizontal="right"/>
    </xf>
    <xf numFmtId="0" fontId="40" fillId="3" borderId="0" xfId="1" applyFont="1" applyFill="1" applyBorder="1" applyAlignment="1"/>
    <xf numFmtId="0" fontId="12" fillId="3" borderId="6" xfId="0" applyFont="1" applyFill="1" applyBorder="1" applyAlignment="1">
      <alignment horizontal="center" wrapText="1"/>
    </xf>
    <xf numFmtId="0" fontId="1" fillId="0" borderId="0" xfId="0" applyFont="1" applyAlignment="1">
      <alignment vertical="center" wrapText="1"/>
    </xf>
    <xf numFmtId="0" fontId="17" fillId="3" borderId="0" xfId="0" applyFont="1" applyFill="1" applyAlignment="1">
      <alignment horizontal="left"/>
    </xf>
    <xf numFmtId="0" fontId="17" fillId="3" borderId="5" xfId="0" applyFont="1" applyFill="1" applyBorder="1"/>
    <xf numFmtId="0" fontId="17" fillId="3" borderId="2" xfId="0" applyFont="1" applyFill="1" applyBorder="1"/>
    <xf numFmtId="0" fontId="42" fillId="3" borderId="13" xfId="0" applyFont="1" applyFill="1" applyBorder="1"/>
    <xf numFmtId="0" fontId="42" fillId="3" borderId="0" xfId="2" applyFont="1" applyFill="1"/>
    <xf numFmtId="0" fontId="43" fillId="0" borderId="0" xfId="2" applyFont="1"/>
    <xf numFmtId="164" fontId="44" fillId="0" borderId="9" xfId="2" applyNumberFormat="1" applyFont="1" applyBorder="1"/>
    <xf numFmtId="164" fontId="44" fillId="0" borderId="10" xfId="2" applyNumberFormat="1" applyFont="1" applyBorder="1"/>
    <xf numFmtId="164" fontId="44" fillId="0" borderId="11" xfId="2" applyNumberFormat="1" applyFont="1" applyBorder="1"/>
    <xf numFmtId="164" fontId="44" fillId="0" borderId="4" xfId="2" applyNumberFormat="1" applyFont="1" applyBorder="1"/>
    <xf numFmtId="164" fontId="44" fillId="0" borderId="0" xfId="2" applyNumberFormat="1" applyFont="1"/>
    <xf numFmtId="164" fontId="44" fillId="0" borderId="3" xfId="2" applyNumberFormat="1" applyFont="1" applyBorder="1"/>
    <xf numFmtId="164" fontId="44" fillId="0" borderId="5" xfId="2" applyNumberFormat="1" applyFont="1" applyBorder="1"/>
    <xf numFmtId="164" fontId="44" fillId="0" borderId="1" xfId="2" applyNumberFormat="1" applyFont="1" applyBorder="1"/>
    <xf numFmtId="164" fontId="44" fillId="0" borderId="2" xfId="2" applyNumberFormat="1" applyFont="1" applyBorder="1"/>
    <xf numFmtId="0" fontId="33" fillId="3" borderId="3" xfId="0" applyFont="1" applyFill="1" applyBorder="1" applyAlignment="1">
      <alignment horizontal="left" wrapText="1"/>
    </xf>
    <xf numFmtId="0" fontId="41" fillId="3" borderId="4" xfId="0" applyFont="1" applyFill="1" applyBorder="1" applyAlignment="1">
      <alignment horizontal="left"/>
    </xf>
    <xf numFmtId="0" fontId="41" fillId="3" borderId="4" xfId="0" applyFont="1" applyFill="1" applyBorder="1" applyAlignment="1">
      <alignment horizontal="left" vertical="top"/>
    </xf>
    <xf numFmtId="0" fontId="41" fillId="3" borderId="3" xfId="0" applyFont="1" applyFill="1" applyBorder="1" applyAlignment="1">
      <alignment horizontal="left" vertical="top"/>
    </xf>
    <xf numFmtId="0" fontId="38" fillId="3" borderId="113" xfId="0" applyFont="1" applyFill="1" applyBorder="1" applyAlignment="1">
      <alignment horizontal="left"/>
    </xf>
    <xf numFmtId="0" fontId="38" fillId="3" borderId="114" xfId="0" applyFont="1" applyFill="1" applyBorder="1" applyAlignment="1">
      <alignment horizontal="left"/>
    </xf>
    <xf numFmtId="0" fontId="3" fillId="3" borderId="14" xfId="0" applyFont="1" applyFill="1" applyBorder="1" applyAlignment="1">
      <alignment horizontal="left"/>
    </xf>
    <xf numFmtId="0" fontId="38" fillId="3" borderId="4" xfId="0" applyFont="1" applyFill="1" applyBorder="1" applyAlignment="1">
      <alignment horizontal="left"/>
    </xf>
    <xf numFmtId="0" fontId="38" fillId="3" borderId="3" xfId="0" applyFont="1" applyFill="1" applyBorder="1" applyAlignment="1">
      <alignment horizontal="left"/>
    </xf>
    <xf numFmtId="0" fontId="38" fillId="3" borderId="111" xfId="0" applyFont="1" applyFill="1" applyBorder="1" applyAlignment="1">
      <alignment horizontal="left"/>
    </xf>
    <xf numFmtId="0" fontId="38" fillId="3" borderId="112" xfId="0" applyFont="1" applyFill="1" applyBorder="1" applyAlignment="1">
      <alignment horizontal="left"/>
    </xf>
    <xf numFmtId="6" fontId="8" fillId="9" borderId="9" xfId="0" applyNumberFormat="1" applyFont="1" applyFill="1" applyBorder="1"/>
    <xf numFmtId="164" fontId="1" fillId="0" borderId="9" xfId="5" applyNumberFormat="1" applyFont="1" applyBorder="1"/>
    <xf numFmtId="164" fontId="1" fillId="0" borderId="10" xfId="0" applyNumberFormat="1" applyFont="1" applyBorder="1"/>
    <xf numFmtId="164" fontId="1" fillId="0" borderId="11" xfId="0" applyNumberFormat="1" applyFont="1" applyBorder="1"/>
    <xf numFmtId="164" fontId="1" fillId="0" borderId="4" xfId="5" applyNumberFormat="1" applyFont="1" applyBorder="1"/>
    <xf numFmtId="164" fontId="1" fillId="0" borderId="0" xfId="0" applyNumberFormat="1" applyFont="1"/>
    <xf numFmtId="164" fontId="1" fillId="0" borderId="3" xfId="0" applyNumberFormat="1" applyFont="1" applyBorder="1"/>
    <xf numFmtId="164" fontId="1" fillId="0" borderId="5" xfId="5" applyNumberFormat="1" applyFont="1" applyBorder="1"/>
    <xf numFmtId="164" fontId="1" fillId="0" borderId="1" xfId="0" applyNumberFormat="1" applyFont="1" applyBorder="1"/>
    <xf numFmtId="164" fontId="1" fillId="0" borderId="2" xfId="0" applyNumberFormat="1" applyFont="1" applyBorder="1"/>
    <xf numFmtId="167" fontId="13" fillId="0" borderId="0" xfId="2" applyNumberFormat="1" applyFont="1"/>
    <xf numFmtId="0" fontId="1" fillId="3" borderId="14" xfId="0" applyFont="1" applyFill="1" applyBorder="1" applyAlignment="1">
      <alignment horizontal="left"/>
    </xf>
    <xf numFmtId="0" fontId="17" fillId="10" borderId="5" xfId="0" applyFont="1" applyFill="1" applyBorder="1" applyAlignment="1">
      <alignment horizontal="left" vertical="top" wrapText="1"/>
    </xf>
    <xf numFmtId="0" fontId="3" fillId="10" borderId="2" xfId="0" applyFont="1" applyFill="1" applyBorder="1" applyAlignment="1">
      <alignment horizontal="left" wrapText="1"/>
    </xf>
    <xf numFmtId="0" fontId="1" fillId="7" borderId="32" xfId="0" applyFont="1" applyFill="1" applyBorder="1" applyProtection="1">
      <protection locked="0"/>
    </xf>
    <xf numFmtId="0" fontId="1" fillId="7" borderId="31" xfId="0" applyFont="1" applyFill="1" applyBorder="1" applyProtection="1">
      <protection locked="0"/>
    </xf>
    <xf numFmtId="167" fontId="1" fillId="7" borderId="33" xfId="0" applyNumberFormat="1" applyFont="1" applyFill="1" applyBorder="1" applyProtection="1">
      <protection locked="0"/>
    </xf>
    <xf numFmtId="0" fontId="1" fillId="7" borderId="34" xfId="0" applyFont="1" applyFill="1" applyBorder="1" applyProtection="1">
      <protection locked="0"/>
    </xf>
    <xf numFmtId="0" fontId="1" fillId="7" borderId="13" xfId="0" applyFont="1" applyFill="1" applyBorder="1" applyProtection="1">
      <protection locked="0"/>
    </xf>
    <xf numFmtId="0" fontId="1" fillId="7" borderId="21" xfId="0" applyFont="1" applyFill="1" applyBorder="1" applyProtection="1">
      <protection locked="0"/>
    </xf>
    <xf numFmtId="167" fontId="1" fillId="7" borderId="22" xfId="0" applyNumberFormat="1" applyFont="1" applyFill="1" applyBorder="1" applyProtection="1">
      <protection locked="0"/>
    </xf>
    <xf numFmtId="0" fontId="1" fillId="7" borderId="15" xfId="0" applyFont="1" applyFill="1" applyBorder="1" applyProtection="1">
      <protection locked="0"/>
    </xf>
    <xf numFmtId="0" fontId="1" fillId="7" borderId="35" xfId="0" applyFont="1" applyFill="1" applyBorder="1" applyProtection="1">
      <protection locked="0"/>
    </xf>
    <xf numFmtId="0" fontId="1" fillId="7" borderId="23" xfId="0" applyFont="1" applyFill="1" applyBorder="1" applyProtection="1">
      <protection locked="0"/>
    </xf>
    <xf numFmtId="167" fontId="1" fillId="7" borderId="24" xfId="0" applyNumberFormat="1" applyFont="1" applyFill="1" applyBorder="1" applyProtection="1">
      <protection locked="0"/>
    </xf>
    <xf numFmtId="0" fontId="1" fillId="7" borderId="36" xfId="0" applyFont="1" applyFill="1" applyBorder="1" applyProtection="1">
      <protection locked="0"/>
    </xf>
    <xf numFmtId="0" fontId="1" fillId="7" borderId="5" xfId="0" applyFont="1" applyFill="1" applyBorder="1" applyProtection="1">
      <protection locked="0"/>
    </xf>
    <xf numFmtId="0" fontId="1" fillId="7" borderId="29" xfId="0" applyFont="1" applyFill="1" applyBorder="1" applyProtection="1">
      <protection locked="0"/>
    </xf>
    <xf numFmtId="167" fontId="1" fillId="7" borderId="30" xfId="0" applyNumberFormat="1" applyFont="1" applyFill="1" applyBorder="1" applyProtection="1">
      <protection locked="0"/>
    </xf>
    <xf numFmtId="0" fontId="1" fillId="7" borderId="2" xfId="0" applyFont="1" applyFill="1" applyBorder="1" applyProtection="1">
      <protection locked="0"/>
    </xf>
    <xf numFmtId="0" fontId="1" fillId="7" borderId="9" xfId="0" applyFont="1" applyFill="1" applyBorder="1" applyProtection="1">
      <protection locked="0"/>
    </xf>
    <xf numFmtId="0" fontId="1" fillId="7" borderId="27" xfId="0" applyFont="1" applyFill="1" applyBorder="1" applyProtection="1">
      <protection locked="0"/>
    </xf>
    <xf numFmtId="167" fontId="1" fillId="7" borderId="28" xfId="0" applyNumberFormat="1" applyFont="1" applyFill="1" applyBorder="1" applyProtection="1">
      <protection locked="0"/>
    </xf>
    <xf numFmtId="0" fontId="1" fillId="7" borderId="11" xfId="0" applyFont="1" applyFill="1" applyBorder="1" applyProtection="1">
      <protection locked="0"/>
    </xf>
    <xf numFmtId="165" fontId="1" fillId="7" borderId="6" xfId="5" applyNumberFormat="1" applyFont="1" applyFill="1" applyBorder="1" applyProtection="1">
      <protection locked="0"/>
    </xf>
    <xf numFmtId="0" fontId="1" fillId="7" borderId="6" xfId="0" applyFont="1" applyFill="1" applyBorder="1" applyProtection="1">
      <protection locked="0"/>
    </xf>
    <xf numFmtId="49" fontId="1" fillId="7" borderId="6" xfId="4" applyNumberFormat="1" applyFont="1" applyFill="1" applyBorder="1" applyProtection="1">
      <protection locked="0"/>
    </xf>
    <xf numFmtId="165" fontId="3" fillId="8" borderId="12" xfId="0" applyNumberFormat="1" applyFont="1" applyFill="1" applyBorder="1" applyProtection="1">
      <protection locked="0"/>
    </xf>
    <xf numFmtId="165" fontId="1" fillId="8" borderId="6" xfId="0" applyNumberFormat="1" applyFont="1" applyFill="1" applyBorder="1" applyProtection="1">
      <protection locked="0"/>
    </xf>
    <xf numFmtId="165" fontId="3" fillId="8" borderId="7" xfId="5" applyNumberFormat="1" applyFont="1" applyFill="1" applyBorder="1" applyProtection="1">
      <protection locked="0"/>
    </xf>
    <xf numFmtId="0" fontId="4" fillId="7" borderId="5" xfId="0" applyFont="1" applyFill="1" applyBorder="1" applyAlignment="1">
      <alignment horizontal="left" vertical="top" wrapText="1"/>
    </xf>
    <xf numFmtId="0" fontId="1" fillId="4" borderId="0" xfId="0" applyFont="1" applyFill="1" applyAlignment="1">
      <alignment horizontal="left" wrapText="1"/>
    </xf>
    <xf numFmtId="0" fontId="5" fillId="0" borderId="0" xfId="2" applyFont="1"/>
    <xf numFmtId="0" fontId="7" fillId="0" borderId="0" xfId="2" applyFont="1"/>
    <xf numFmtId="0" fontId="27" fillId="5" borderId="106" xfId="2" applyFont="1" applyFill="1" applyBorder="1"/>
    <xf numFmtId="0" fontId="27" fillId="5" borderId="107" xfId="2" applyFont="1" applyFill="1" applyBorder="1"/>
    <xf numFmtId="0" fontId="2" fillId="2" borderId="13" xfId="2" applyFont="1" applyFill="1" applyBorder="1" applyAlignment="1">
      <alignment horizontal="center"/>
    </xf>
    <xf numFmtId="0" fontId="2" fillId="2" borderId="14" xfId="2" applyFont="1" applyFill="1" applyBorder="1" applyAlignment="1">
      <alignment horizontal="center"/>
    </xf>
    <xf numFmtId="0" fontId="2" fillId="2" borderId="15" xfId="2" applyFont="1" applyFill="1" applyBorder="1" applyAlignment="1">
      <alignment horizontal="center"/>
    </xf>
    <xf numFmtId="0" fontId="14" fillId="2" borderId="13" xfId="2" applyFont="1" applyFill="1" applyBorder="1" applyAlignment="1">
      <alignment horizontal="center"/>
    </xf>
    <xf numFmtId="0" fontId="14" fillId="2" borderId="14" xfId="2" applyFont="1" applyFill="1" applyBorder="1" applyAlignment="1">
      <alignment horizontal="center"/>
    </xf>
    <xf numFmtId="0" fontId="14" fillId="2" borderId="15" xfId="2" applyFont="1" applyFill="1" applyBorder="1" applyAlignment="1">
      <alignment horizontal="center"/>
    </xf>
    <xf numFmtId="0" fontId="2" fillId="2" borderId="13" xfId="0" applyFont="1" applyFill="1" applyBorder="1" applyAlignment="1">
      <alignment horizontal="center"/>
    </xf>
    <xf numFmtId="0" fontId="2" fillId="2" borderId="15" xfId="0" applyFont="1" applyFill="1" applyBorder="1" applyAlignment="1">
      <alignment horizontal="center"/>
    </xf>
    <xf numFmtId="0" fontId="1" fillId="2" borderId="15" xfId="0" applyFont="1" applyFill="1" applyBorder="1" applyAlignment="1">
      <alignment horizontal="center"/>
    </xf>
    <xf numFmtId="0" fontId="1" fillId="3" borderId="9" xfId="0" applyFont="1" applyFill="1" applyBorder="1" applyAlignment="1">
      <alignment horizontal="left"/>
    </xf>
    <xf numFmtId="0" fontId="1" fillId="3" borderId="11" xfId="0" applyFont="1" applyFill="1" applyBorder="1" applyAlignment="1">
      <alignment horizontal="left"/>
    </xf>
    <xf numFmtId="0" fontId="1" fillId="3" borderId="4" xfId="0" applyFont="1" applyFill="1" applyBorder="1" applyAlignment="1">
      <alignment horizontal="left" wrapText="1"/>
    </xf>
    <xf numFmtId="0" fontId="1" fillId="3" borderId="3" xfId="0" applyFont="1" applyFill="1" applyBorder="1" applyAlignment="1">
      <alignment horizontal="left" wrapText="1"/>
    </xf>
    <xf numFmtId="0" fontId="3" fillId="3" borderId="3" xfId="0" applyFont="1" applyFill="1" applyBorder="1" applyAlignment="1">
      <alignment horizontal="left"/>
    </xf>
    <xf numFmtId="0" fontId="3" fillId="3" borderId="0" xfId="0" applyFont="1" applyFill="1" applyAlignment="1">
      <alignment horizontal="left"/>
    </xf>
    <xf numFmtId="0" fontId="2" fillId="2" borderId="0" xfId="0" applyFont="1" applyFill="1" applyAlignment="1">
      <alignment horizontal="center"/>
    </xf>
    <xf numFmtId="0" fontId="1" fillId="3" borderId="1" xfId="0" applyFont="1" applyFill="1" applyBorder="1" applyAlignment="1">
      <alignment horizontal="left" wrapText="1"/>
    </xf>
    <xf numFmtId="0" fontId="1" fillId="3" borderId="2" xfId="0" applyFont="1" applyFill="1" applyBorder="1" applyAlignment="1">
      <alignment horizontal="left" wrapText="1"/>
    </xf>
    <xf numFmtId="0" fontId="4" fillId="3" borderId="5" xfId="0" applyFont="1" applyFill="1" applyBorder="1" applyAlignment="1">
      <alignment horizontal="left" vertical="center"/>
    </xf>
    <xf numFmtId="0" fontId="4" fillId="3" borderId="2" xfId="0" applyFont="1" applyFill="1" applyBorder="1" applyAlignment="1">
      <alignment horizontal="left" vertical="center"/>
    </xf>
    <xf numFmtId="0" fontId="2" fillId="2" borderId="14" xfId="0" applyFont="1" applyFill="1" applyBorder="1" applyAlignment="1">
      <alignment horizontal="center"/>
    </xf>
    <xf numFmtId="0" fontId="3" fillId="3" borderId="13" xfId="0" applyFont="1" applyFill="1" applyBorder="1" applyAlignment="1">
      <alignment horizontal="left"/>
    </xf>
    <xf numFmtId="0" fontId="3" fillId="3" borderId="15" xfId="0" applyFont="1" applyFill="1" applyBorder="1" applyAlignment="1">
      <alignment horizontal="left"/>
    </xf>
    <xf numFmtId="0" fontId="17" fillId="3" borderId="9" xfId="0" applyFont="1" applyFill="1" applyBorder="1" applyAlignment="1">
      <alignment horizontal="left"/>
    </xf>
    <xf numFmtId="0" fontId="17" fillId="3" borderId="11" xfId="0" applyFont="1" applyFill="1" applyBorder="1" applyAlignment="1">
      <alignment horizontal="left"/>
    </xf>
    <xf numFmtId="0" fontId="17" fillId="3" borderId="13" xfId="0" applyFont="1" applyFill="1" applyBorder="1" applyAlignment="1">
      <alignment horizontal="left"/>
    </xf>
    <xf numFmtId="0" fontId="17" fillId="3" borderId="15" xfId="0" applyFont="1" applyFill="1" applyBorder="1" applyAlignment="1">
      <alignment horizontal="left"/>
    </xf>
    <xf numFmtId="0" fontId="4" fillId="3" borderId="4" xfId="0" applyFont="1" applyFill="1" applyBorder="1" applyAlignment="1">
      <alignment horizontal="left"/>
    </xf>
    <xf numFmtId="0" fontId="4" fillId="3" borderId="3" xfId="0" applyFont="1" applyFill="1" applyBorder="1" applyAlignment="1">
      <alignment horizontal="left"/>
    </xf>
    <xf numFmtId="0" fontId="2" fillId="2" borderId="9" xfId="0" applyFont="1" applyFill="1" applyBorder="1" applyAlignment="1">
      <alignment horizontal="center"/>
    </xf>
    <xf numFmtId="0" fontId="2" fillId="2" borderId="11" xfId="0" applyFont="1" applyFill="1" applyBorder="1" applyAlignment="1">
      <alignment horizontal="center"/>
    </xf>
    <xf numFmtId="0" fontId="1" fillId="7" borderId="6" xfId="0" applyFont="1" applyFill="1" applyBorder="1" applyAlignment="1">
      <alignment horizontal="center"/>
    </xf>
    <xf numFmtId="0" fontId="3" fillId="3" borderId="13" xfId="0" applyFont="1" applyFill="1" applyBorder="1" applyAlignment="1">
      <alignment horizontal="center"/>
    </xf>
    <xf numFmtId="0" fontId="3" fillId="3" borderId="15" xfId="0" applyFont="1" applyFill="1" applyBorder="1" applyAlignment="1">
      <alignment horizontal="center"/>
    </xf>
    <xf numFmtId="0" fontId="2" fillId="2" borderId="5" xfId="0" applyFont="1" applyFill="1" applyBorder="1" applyAlignment="1">
      <alignment horizontal="center"/>
    </xf>
    <xf numFmtId="0" fontId="2" fillId="2" borderId="1" xfId="0" applyFont="1" applyFill="1" applyBorder="1" applyAlignment="1">
      <alignment horizontal="center"/>
    </xf>
    <xf numFmtId="0" fontId="2" fillId="2" borderId="2" xfId="0" applyFont="1" applyFill="1" applyBorder="1" applyAlignment="1">
      <alignment horizontal="center"/>
    </xf>
    <xf numFmtId="0" fontId="2" fillId="2" borderId="25" xfId="0" applyFont="1" applyFill="1" applyBorder="1" applyAlignment="1">
      <alignment horizontal="center"/>
    </xf>
    <xf numFmtId="0" fontId="2" fillId="2" borderId="26" xfId="0" applyFont="1" applyFill="1" applyBorder="1" applyAlignment="1">
      <alignment horizontal="center"/>
    </xf>
    <xf numFmtId="0" fontId="1" fillId="3" borderId="4" xfId="0" applyFont="1" applyFill="1" applyBorder="1" applyAlignment="1">
      <alignment horizontal="left"/>
    </xf>
    <xf numFmtId="0" fontId="1" fillId="3" borderId="3" xfId="0" applyFont="1" applyFill="1" applyBorder="1" applyAlignment="1">
      <alignment horizontal="left"/>
    </xf>
    <xf numFmtId="0" fontId="3" fillId="3" borderId="14" xfId="0" applyFont="1" applyFill="1" applyBorder="1" applyAlignment="1">
      <alignment horizontal="left"/>
    </xf>
    <xf numFmtId="0" fontId="3" fillId="0" borderId="4" xfId="0" applyFont="1" applyBorder="1" applyAlignment="1">
      <alignment horizontal="left" wrapText="1"/>
    </xf>
    <xf numFmtId="0" fontId="3" fillId="0" borderId="3" xfId="0" applyFont="1" applyBorder="1" applyAlignment="1">
      <alignment horizontal="left" wrapText="1"/>
    </xf>
    <xf numFmtId="0" fontId="3" fillId="0" borderId="4" xfId="0" applyFont="1" applyBorder="1" applyAlignment="1">
      <alignment horizontal="left"/>
    </xf>
    <xf numFmtId="0" fontId="3" fillId="0" borderId="3" xfId="0" applyFont="1" applyBorder="1" applyAlignment="1">
      <alignment horizontal="left"/>
    </xf>
    <xf numFmtId="0" fontId="1" fillId="3" borderId="13" xfId="0" applyFont="1" applyFill="1" applyBorder="1" applyAlignment="1">
      <alignment horizontal="left" wrapText="1"/>
    </xf>
    <xf numFmtId="0" fontId="1" fillId="3" borderId="14" xfId="0" applyFont="1" applyFill="1" applyBorder="1" applyAlignment="1">
      <alignment horizontal="left" wrapText="1"/>
    </xf>
    <xf numFmtId="0" fontId="3" fillId="3" borderId="4" xfId="0" applyFont="1" applyFill="1" applyBorder="1" applyAlignment="1">
      <alignment horizontal="left"/>
    </xf>
    <xf numFmtId="0" fontId="2" fillId="2" borderId="6" xfId="0" applyFont="1" applyFill="1" applyBorder="1" applyAlignment="1">
      <alignment horizontal="center"/>
    </xf>
    <xf numFmtId="0" fontId="27" fillId="5" borderId="6" xfId="0" applyFont="1" applyFill="1" applyBorder="1" applyAlignment="1">
      <alignment horizontal="center"/>
    </xf>
    <xf numFmtId="0" fontId="1" fillId="0" borderId="9" xfId="0" applyFont="1" applyBorder="1" applyAlignment="1">
      <alignment horizontal="left"/>
    </xf>
    <xf numFmtId="0" fontId="1" fillId="0" borderId="11" xfId="0" applyFont="1" applyBorder="1" applyAlignment="1">
      <alignment horizontal="left"/>
    </xf>
    <xf numFmtId="0" fontId="3" fillId="3" borderId="1" xfId="0" applyFont="1" applyFill="1" applyBorder="1" applyAlignment="1">
      <alignment horizontal="left" vertical="center"/>
    </xf>
    <xf numFmtId="0" fontId="3" fillId="3" borderId="2" xfId="0" applyFont="1" applyFill="1" applyBorder="1" applyAlignment="1">
      <alignment horizontal="left" vertical="center"/>
    </xf>
    <xf numFmtId="0" fontId="1" fillId="3" borderId="5" xfId="0" applyFont="1" applyFill="1" applyBorder="1" applyAlignment="1">
      <alignment horizontal="right"/>
    </xf>
    <xf numFmtId="0" fontId="1" fillId="3" borderId="1" xfId="0" applyFont="1" applyFill="1" applyBorder="1" applyAlignment="1">
      <alignment horizontal="right"/>
    </xf>
    <xf numFmtId="0" fontId="3" fillId="3" borderId="0" xfId="0" applyFont="1" applyFill="1" applyAlignment="1">
      <alignment horizontal="left" vertical="center"/>
    </xf>
    <xf numFmtId="0" fontId="3" fillId="3" borderId="3" xfId="0" applyFont="1" applyFill="1" applyBorder="1" applyAlignment="1">
      <alignment horizontal="left" vertical="center"/>
    </xf>
    <xf numFmtId="0" fontId="1" fillId="3" borderId="4" xfId="0" applyFont="1" applyFill="1" applyBorder="1" applyAlignment="1">
      <alignment horizontal="right" wrapText="1"/>
    </xf>
    <xf numFmtId="0" fontId="1" fillId="3" borderId="0" xfId="0" applyFont="1" applyFill="1" applyAlignment="1">
      <alignment horizontal="right" wrapText="1"/>
    </xf>
    <xf numFmtId="0" fontId="3" fillId="0" borderId="13" xfId="0" applyFont="1" applyBorder="1" applyAlignment="1">
      <alignment horizontal="left"/>
    </xf>
    <xf numFmtId="0" fontId="3" fillId="0" borderId="15" xfId="0" applyFont="1" applyBorder="1" applyAlignment="1">
      <alignment horizontal="left"/>
    </xf>
    <xf numFmtId="0" fontId="7" fillId="4" borderId="9" xfId="2" applyFont="1" applyFill="1" applyBorder="1" applyAlignment="1">
      <alignment horizontal="center"/>
    </xf>
    <xf numFmtId="0" fontId="7" fillId="4" borderId="73" xfId="2" applyFont="1" applyFill="1" applyBorder="1" applyAlignment="1">
      <alignment horizontal="center"/>
    </xf>
    <xf numFmtId="0" fontId="7" fillId="4" borderId="4" xfId="2" applyFont="1" applyFill="1" applyBorder="1" applyAlignment="1">
      <alignment horizontal="center"/>
    </xf>
    <xf numFmtId="0" fontId="7" fillId="4" borderId="57" xfId="2" applyFont="1" applyFill="1" applyBorder="1" applyAlignment="1">
      <alignment horizontal="center"/>
    </xf>
    <xf numFmtId="0" fontId="2" fillId="2" borderId="61" xfId="2" applyFont="1" applyFill="1" applyBorder="1" applyAlignment="1">
      <alignment horizontal="center"/>
    </xf>
    <xf numFmtId="0" fontId="2" fillId="2" borderId="62" xfId="2" applyFont="1" applyFill="1" applyBorder="1" applyAlignment="1">
      <alignment horizontal="center"/>
    </xf>
    <xf numFmtId="0" fontId="2" fillId="2" borderId="63" xfId="2" applyFont="1" applyFill="1" applyBorder="1" applyAlignment="1">
      <alignment horizontal="center"/>
    </xf>
    <xf numFmtId="0" fontId="2" fillId="2" borderId="76" xfId="2" applyFont="1" applyFill="1" applyBorder="1" applyAlignment="1">
      <alignment horizontal="center"/>
    </xf>
    <xf numFmtId="0" fontId="2" fillId="2" borderId="77" xfId="2" applyFont="1" applyFill="1" applyBorder="1" applyAlignment="1">
      <alignment horizontal="center"/>
    </xf>
    <xf numFmtId="0" fontId="2" fillId="2" borderId="78" xfId="2" applyFont="1" applyFill="1" applyBorder="1" applyAlignment="1">
      <alignment horizontal="center"/>
    </xf>
    <xf numFmtId="0" fontId="8" fillId="4" borderId="4" xfId="2" applyFont="1" applyFill="1" applyBorder="1" applyAlignment="1">
      <alignment horizontal="center"/>
    </xf>
    <xf numFmtId="0" fontId="8" fillId="4" borderId="57" xfId="2" applyFont="1" applyFill="1" applyBorder="1" applyAlignment="1">
      <alignment horizontal="center"/>
    </xf>
    <xf numFmtId="0" fontId="8" fillId="4" borderId="67" xfId="2" applyFont="1" applyFill="1" applyBorder="1" applyAlignment="1">
      <alignment horizontal="center"/>
    </xf>
    <xf numFmtId="0" fontId="8" fillId="4" borderId="68" xfId="2" applyFont="1" applyFill="1" applyBorder="1" applyAlignment="1">
      <alignment horizontal="center"/>
    </xf>
    <xf numFmtId="0" fontId="2" fillId="2" borderId="64" xfId="2" applyFont="1" applyFill="1" applyBorder="1" applyAlignment="1">
      <alignment horizontal="center"/>
    </xf>
    <xf numFmtId="0" fontId="2" fillId="2" borderId="69" xfId="2" applyFont="1" applyFill="1" applyBorder="1" applyAlignment="1">
      <alignment horizontal="center"/>
    </xf>
    <xf numFmtId="0" fontId="2" fillId="2" borderId="65" xfId="2" applyFont="1" applyFill="1" applyBorder="1" applyAlignment="1">
      <alignment horizontal="center"/>
    </xf>
    <xf numFmtId="0" fontId="2" fillId="2" borderId="83" xfId="2" applyFont="1" applyFill="1" applyBorder="1" applyAlignment="1">
      <alignment horizontal="center"/>
    </xf>
    <xf numFmtId="0" fontId="2" fillId="2" borderId="84" xfId="2" applyFont="1" applyFill="1" applyBorder="1" applyAlignment="1">
      <alignment horizontal="center"/>
    </xf>
    <xf numFmtId="0" fontId="2" fillId="2" borderId="85" xfId="2" applyFont="1" applyFill="1" applyBorder="1" applyAlignment="1">
      <alignment horizontal="center"/>
    </xf>
  </cellXfs>
  <cellStyles count="6">
    <cellStyle name="Currency" xfId="5" builtinId="4"/>
    <cellStyle name="Currency 2" xfId="3" xr:uid="{1CBA225E-F59C-4666-A131-46BEA2FF9706}"/>
    <cellStyle name="Hyperlink" xfId="1" builtinId="8"/>
    <cellStyle name="Normal" xfId="0" builtinId="0"/>
    <cellStyle name="Normal 2" xfId="2" xr:uid="{E6BDB5AB-CED3-47E1-838D-8F62D2E26DD9}"/>
    <cellStyle name="Percent" xfId="4" builtinId="5"/>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C53929"/>
      </font>
      <fill>
        <patternFill patternType="none"/>
      </fill>
    </dxf>
    <dxf>
      <font>
        <color theme="0"/>
      </font>
      <fill>
        <patternFill>
          <bgColor rgb="FF00B050"/>
        </patternFill>
      </fill>
    </dxf>
    <dxf>
      <font>
        <color theme="0"/>
      </font>
      <fill>
        <patternFill>
          <bgColor rgb="FFFF0000"/>
        </patternFill>
      </fill>
    </dxf>
    <dxf>
      <font>
        <color theme="0"/>
      </font>
      <fill>
        <patternFill>
          <bgColor rgb="FFFF0000"/>
        </patternFill>
      </fill>
    </dxf>
    <dxf>
      <font>
        <color theme="0"/>
      </font>
      <fill>
        <patternFill>
          <bgColor rgb="FF00B050"/>
        </patternFill>
      </fill>
    </dxf>
  </dxfs>
  <tableStyles count="0" defaultTableStyle="TableStyleMedium2" defaultPivotStyle="PivotStyleMedium9"/>
  <colors>
    <mruColors>
      <color rgb="FFE9EFF9"/>
      <color rgb="FF7C9EDA"/>
      <color rgb="FF688ED4"/>
      <color rgb="FF1B3461"/>
      <color rgb="FF8D9AB0"/>
      <color rgb="FFBECEED"/>
      <color rgb="FFD2DD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hyperlink" Target="https://maps.nashville.gov/ParcelViewer/"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51"/>
  <sheetViews>
    <sheetView topLeftCell="A24" zoomScaleNormal="100" workbookViewId="0">
      <selection activeCell="C43" sqref="C43"/>
    </sheetView>
  </sheetViews>
  <sheetFormatPr defaultColWidth="8.88671875" defaultRowHeight="15" x14ac:dyDescent="0.35"/>
  <cols>
    <col min="1" max="1" width="8.88671875" style="16"/>
    <col min="2" max="2" width="29.33203125" style="16" bestFit="1" customWidth="1"/>
    <col min="3" max="3" width="105.33203125" style="16" customWidth="1"/>
    <col min="4" max="4" width="8.88671875" style="16" customWidth="1"/>
    <col min="5" max="5" width="12.33203125" style="16" customWidth="1"/>
    <col min="6" max="7" width="8.88671875" style="16"/>
    <col min="8" max="8" width="8.88671875" style="16" customWidth="1"/>
    <col min="9" max="16384" width="8.88671875" style="16"/>
  </cols>
  <sheetData>
    <row r="1" spans="1:3" ht="24.6" x14ac:dyDescent="0.4">
      <c r="A1" s="13" t="s">
        <v>0</v>
      </c>
    </row>
    <row r="3" spans="1:3" ht="15.75" customHeight="1" x14ac:dyDescent="0.35">
      <c r="B3" s="448" t="s">
        <v>1</v>
      </c>
      <c r="C3" s="449"/>
    </row>
    <row r="4" spans="1:3" ht="15.75" customHeight="1" x14ac:dyDescent="0.35">
      <c r="B4" s="451" t="s">
        <v>2</v>
      </c>
      <c r="C4" s="452"/>
    </row>
    <row r="5" spans="1:3" ht="15.75" customHeight="1" x14ac:dyDescent="0.35">
      <c r="B5" s="453" t="s">
        <v>3</v>
      </c>
      <c r="C5" s="454"/>
    </row>
    <row r="6" spans="1:3" ht="15.75" customHeight="1" x14ac:dyDescent="0.35">
      <c r="B6" s="241"/>
      <c r="C6" s="242"/>
    </row>
    <row r="7" spans="1:3" ht="15.75" customHeight="1" x14ac:dyDescent="0.35">
      <c r="B7" s="257"/>
      <c r="C7" s="242" t="s">
        <v>4</v>
      </c>
    </row>
    <row r="8" spans="1:3" ht="15.75" customHeight="1" x14ac:dyDescent="0.35">
      <c r="B8" s="258"/>
      <c r="C8" s="242" t="s">
        <v>5</v>
      </c>
    </row>
    <row r="9" spans="1:3" ht="15" customHeight="1" x14ac:dyDescent="0.35">
      <c r="B9" s="8"/>
      <c r="C9" s="1"/>
    </row>
    <row r="10" spans="1:3" ht="15.75" customHeight="1" x14ac:dyDescent="0.35">
      <c r="B10" s="453" t="s">
        <v>6</v>
      </c>
      <c r="C10" s="454"/>
    </row>
    <row r="11" spans="1:3" ht="15.75" customHeight="1" x14ac:dyDescent="0.35">
      <c r="B11" s="8"/>
      <c r="C11" s="253" t="s">
        <v>7</v>
      </c>
    </row>
    <row r="12" spans="1:3" ht="16.2" customHeight="1" x14ac:dyDescent="0.35">
      <c r="B12" s="387" t="s">
        <v>8</v>
      </c>
      <c r="C12" s="388"/>
    </row>
    <row r="13" spans="1:3" x14ac:dyDescent="0.35">
      <c r="B13" s="254"/>
      <c r="C13" s="255"/>
    </row>
    <row r="14" spans="1:3" x14ac:dyDescent="0.35">
      <c r="B14" s="453" t="s">
        <v>283</v>
      </c>
      <c r="C14" s="454"/>
    </row>
    <row r="15" spans="1:3" x14ac:dyDescent="0.35">
      <c r="B15" s="241"/>
      <c r="C15" s="242" t="s">
        <v>9</v>
      </c>
    </row>
    <row r="16" spans="1:3" x14ac:dyDescent="0.35">
      <c r="B16" s="241"/>
      <c r="C16" s="242" t="s">
        <v>10</v>
      </c>
    </row>
    <row r="17" spans="2:3" x14ac:dyDescent="0.35">
      <c r="B17" s="241"/>
      <c r="C17" s="242" t="s">
        <v>11</v>
      </c>
    </row>
    <row r="18" spans="2:3" x14ac:dyDescent="0.35">
      <c r="B18" s="241"/>
      <c r="C18" s="242" t="s">
        <v>12</v>
      </c>
    </row>
    <row r="19" spans="2:3" ht="15" customHeight="1" x14ac:dyDescent="0.35">
      <c r="B19" s="386" t="s">
        <v>13</v>
      </c>
      <c r="C19" s="385"/>
    </row>
    <row r="20" spans="2:3" x14ac:dyDescent="0.35">
      <c r="B20" s="241"/>
      <c r="C20" s="242"/>
    </row>
    <row r="21" spans="2:3" x14ac:dyDescent="0.35">
      <c r="B21" s="3" t="s">
        <v>14</v>
      </c>
      <c r="C21" s="110"/>
    </row>
    <row r="23" spans="2:3" ht="30" customHeight="1" x14ac:dyDescent="0.35">
      <c r="B23" s="448" t="s">
        <v>15</v>
      </c>
      <c r="C23" s="449"/>
    </row>
    <row r="24" spans="2:3" x14ac:dyDescent="0.35">
      <c r="B24" s="4" t="s">
        <v>16</v>
      </c>
      <c r="C24" s="1" t="s">
        <v>17</v>
      </c>
    </row>
    <row r="25" spans="2:3" x14ac:dyDescent="0.35">
      <c r="B25" s="3"/>
      <c r="C25" s="2" t="s">
        <v>18</v>
      </c>
    </row>
    <row r="26" spans="2:3" x14ac:dyDescent="0.35">
      <c r="B26" s="7" t="s">
        <v>19</v>
      </c>
      <c r="C26" s="7" t="s">
        <v>20</v>
      </c>
    </row>
    <row r="27" spans="2:3" ht="45" x14ac:dyDescent="0.35">
      <c r="B27" s="101" t="s">
        <v>21</v>
      </c>
      <c r="C27" s="197" t="s">
        <v>22</v>
      </c>
    </row>
    <row r="28" spans="2:3" x14ac:dyDescent="0.35">
      <c r="B28" s="7" t="s">
        <v>23</v>
      </c>
      <c r="C28" s="7" t="s">
        <v>24</v>
      </c>
    </row>
    <row r="29" spans="2:3" x14ac:dyDescent="0.35">
      <c r="B29" s="7" t="s">
        <v>25</v>
      </c>
      <c r="C29" s="7" t="s">
        <v>26</v>
      </c>
    </row>
    <row r="30" spans="2:3" x14ac:dyDescent="0.35">
      <c r="B30" s="7" t="s">
        <v>27</v>
      </c>
      <c r="C30" s="7" t="s">
        <v>28</v>
      </c>
    </row>
    <row r="33" spans="2:5" x14ac:dyDescent="0.35">
      <c r="B33" s="448" t="s">
        <v>29</v>
      </c>
      <c r="C33" s="450"/>
    </row>
    <row r="34" spans="2:5" ht="15" customHeight="1" x14ac:dyDescent="0.35">
      <c r="B34" s="5" t="s">
        <v>30</v>
      </c>
      <c r="C34" s="242" t="s">
        <v>31</v>
      </c>
    </row>
    <row r="35" spans="2:5" x14ac:dyDescent="0.35">
      <c r="B35" s="5"/>
      <c r="C35" s="242"/>
    </row>
    <row r="36" spans="2:5" x14ac:dyDescent="0.35">
      <c r="B36" s="6"/>
      <c r="C36" s="243" t="s">
        <v>32</v>
      </c>
    </row>
    <row r="37" spans="2:5" x14ac:dyDescent="0.35">
      <c r="B37" s="408" t="s">
        <v>33</v>
      </c>
      <c r="C37" s="409" t="s">
        <v>34</v>
      </c>
    </row>
    <row r="38" spans="2:5" x14ac:dyDescent="0.35">
      <c r="B38" s="436"/>
      <c r="C38" s="256" t="s">
        <v>35</v>
      </c>
    </row>
    <row r="39" spans="2:5" x14ac:dyDescent="0.35">
      <c r="B39" s="103"/>
      <c r="C39" s="7" t="s">
        <v>36</v>
      </c>
    </row>
    <row r="40" spans="2:5" x14ac:dyDescent="0.35">
      <c r="B40" s="103"/>
      <c r="C40" s="7" t="s">
        <v>37</v>
      </c>
    </row>
    <row r="41" spans="2:5" x14ac:dyDescent="0.35">
      <c r="B41" s="103"/>
      <c r="C41" s="7" t="s">
        <v>38</v>
      </c>
      <c r="E41" s="7"/>
    </row>
    <row r="42" spans="2:5" x14ac:dyDescent="0.35">
      <c r="B42" s="103"/>
      <c r="C42" s="7" t="s">
        <v>39</v>
      </c>
    </row>
    <row r="43" spans="2:5" ht="17.25" customHeight="1" x14ac:dyDescent="0.35">
      <c r="B43" s="103"/>
      <c r="C43" s="7" t="s">
        <v>40</v>
      </c>
    </row>
    <row r="44" spans="2:5" x14ac:dyDescent="0.35">
      <c r="B44" s="103"/>
      <c r="C44" s="7" t="s">
        <v>41</v>
      </c>
    </row>
    <row r="45" spans="2:5" x14ac:dyDescent="0.35">
      <c r="B45" s="103"/>
      <c r="C45" s="7" t="s">
        <v>42</v>
      </c>
    </row>
    <row r="46" spans="2:5" x14ac:dyDescent="0.35">
      <c r="B46" s="103"/>
      <c r="C46" s="7" t="s">
        <v>43</v>
      </c>
    </row>
    <row r="47" spans="2:5" x14ac:dyDescent="0.35">
      <c r="B47" s="103"/>
      <c r="C47" s="7" t="s">
        <v>44</v>
      </c>
    </row>
    <row r="48" spans="2:5" x14ac:dyDescent="0.35">
      <c r="B48" s="103"/>
      <c r="C48" s="7" t="s">
        <v>45</v>
      </c>
    </row>
    <row r="49" spans="2:3" x14ac:dyDescent="0.35">
      <c r="B49" s="103"/>
      <c r="C49" s="7" t="s">
        <v>46</v>
      </c>
    </row>
    <row r="50" spans="2:3" x14ac:dyDescent="0.35">
      <c r="B50" s="103"/>
      <c r="C50" s="249" t="s">
        <v>47</v>
      </c>
    </row>
    <row r="51" spans="2:3" ht="45" x14ac:dyDescent="0.35">
      <c r="B51" s="252"/>
      <c r="C51" s="250" t="s">
        <v>48</v>
      </c>
    </row>
  </sheetData>
  <mergeCells count="7">
    <mergeCell ref="B23:C23"/>
    <mergeCell ref="B33:C33"/>
    <mergeCell ref="B3:C3"/>
    <mergeCell ref="B4:C4"/>
    <mergeCell ref="B5:C5"/>
    <mergeCell ref="B10:C10"/>
    <mergeCell ref="B14:C14"/>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5AA03-1024-4F06-A2CC-DEA5CC6B087F}">
  <sheetPr codeName="Sheet2"/>
  <dimension ref="A1:I24"/>
  <sheetViews>
    <sheetView workbookViewId="0">
      <selection activeCell="A4" sqref="A4"/>
    </sheetView>
  </sheetViews>
  <sheetFormatPr defaultColWidth="8.88671875" defaultRowHeight="15" x14ac:dyDescent="0.35"/>
  <cols>
    <col min="1" max="1" width="3" style="16" customWidth="1"/>
    <col min="2" max="2" width="21.44140625" style="16" customWidth="1"/>
    <col min="3" max="3" width="23.6640625" style="16" customWidth="1"/>
    <col min="4" max="9" width="25.6640625" style="16" customWidth="1"/>
    <col min="10" max="16384" width="8.88671875" style="16"/>
  </cols>
  <sheetData>
    <row r="1" spans="1:9" ht="24.6" x14ac:dyDescent="0.4">
      <c r="A1" s="13" t="s">
        <v>49</v>
      </c>
    </row>
    <row r="2" spans="1:9" ht="10.199999999999999" customHeight="1" x14ac:dyDescent="0.4">
      <c r="A2" s="13"/>
    </row>
    <row r="3" spans="1:9" x14ac:dyDescent="0.35">
      <c r="A3" s="260"/>
      <c r="B3" s="455" t="s">
        <v>4</v>
      </c>
      <c r="C3" s="455"/>
      <c r="D3" s="456"/>
    </row>
    <row r="4" spans="1:9" x14ac:dyDescent="0.35">
      <c r="A4" s="437"/>
      <c r="B4" s="455" t="s">
        <v>5</v>
      </c>
      <c r="C4" s="455"/>
      <c r="D4" s="456"/>
    </row>
    <row r="5" spans="1:9" x14ac:dyDescent="0.35">
      <c r="A5" s="228"/>
      <c r="B5" s="228"/>
    </row>
    <row r="6" spans="1:9" x14ac:dyDescent="0.35">
      <c r="B6" s="457" t="s">
        <v>50</v>
      </c>
      <c r="C6" s="457"/>
      <c r="D6" s="457"/>
      <c r="E6" s="457"/>
      <c r="F6" s="457"/>
      <c r="G6" s="457"/>
      <c r="H6" s="457"/>
      <c r="I6" s="457"/>
    </row>
    <row r="7" spans="1:9" ht="75" customHeight="1" x14ac:dyDescent="0.35">
      <c r="B7" s="10" t="s">
        <v>30</v>
      </c>
      <c r="C7" s="458" t="s">
        <v>51</v>
      </c>
      <c r="D7" s="458"/>
      <c r="E7" s="458"/>
      <c r="F7" s="458"/>
      <c r="G7" s="458"/>
      <c r="H7" s="458"/>
      <c r="I7" s="459"/>
    </row>
    <row r="8" spans="1:9" ht="15" customHeight="1" x14ac:dyDescent="0.35">
      <c r="B8" s="11"/>
      <c r="C8" s="12"/>
      <c r="D8" s="12"/>
      <c r="E8" s="12"/>
      <c r="F8" s="12"/>
      <c r="G8" s="12"/>
      <c r="H8" s="12"/>
      <c r="I8" s="12"/>
    </row>
    <row r="9" spans="1:9" x14ac:dyDescent="0.35">
      <c r="B9" s="15"/>
      <c r="C9" s="32"/>
      <c r="D9" s="30" t="s">
        <v>52</v>
      </c>
      <c r="E9" s="353" t="s">
        <v>53</v>
      </c>
      <c r="F9" s="30" t="s">
        <v>54</v>
      </c>
      <c r="G9" s="353" t="s">
        <v>55</v>
      </c>
      <c r="H9" s="30" t="s">
        <v>56</v>
      </c>
      <c r="I9" s="354" t="s">
        <v>57</v>
      </c>
    </row>
    <row r="10" spans="1:9" x14ac:dyDescent="0.35">
      <c r="B10" s="30" t="s">
        <v>58</v>
      </c>
      <c r="C10" s="353" t="s">
        <v>59</v>
      </c>
      <c r="D10" s="355"/>
      <c r="E10" s="356"/>
      <c r="F10" s="355"/>
      <c r="G10" s="356"/>
      <c r="H10" s="355"/>
      <c r="I10" s="104"/>
    </row>
    <row r="11" spans="1:9" x14ac:dyDescent="0.35">
      <c r="B11" s="357" t="s">
        <v>60</v>
      </c>
      <c r="C11" s="351" t="s">
        <v>61</v>
      </c>
      <c r="D11" s="358"/>
      <c r="E11" s="359"/>
      <c r="F11" s="358"/>
      <c r="G11" s="359"/>
      <c r="H11" s="358"/>
      <c r="I11" s="360"/>
    </row>
    <row r="12" spans="1:9" x14ac:dyDescent="0.35">
      <c r="B12" s="31"/>
      <c r="C12" s="29"/>
      <c r="D12" s="361"/>
      <c r="E12" s="362"/>
      <c r="F12" s="361"/>
      <c r="G12" s="362"/>
      <c r="H12" s="361"/>
      <c r="I12" s="107"/>
    </row>
    <row r="13" spans="1:9" x14ac:dyDescent="0.35">
      <c r="B13" s="357" t="s">
        <v>62</v>
      </c>
      <c r="C13" s="351" t="s">
        <v>63</v>
      </c>
      <c r="D13" s="358"/>
      <c r="E13" s="359"/>
      <c r="F13" s="358"/>
      <c r="G13" s="359"/>
      <c r="H13" s="358"/>
      <c r="I13" s="360"/>
    </row>
    <row r="14" spans="1:9" x14ac:dyDescent="0.35">
      <c r="B14" s="357" t="s">
        <v>64</v>
      </c>
      <c r="C14" s="351" t="s">
        <v>65</v>
      </c>
      <c r="D14" s="358"/>
      <c r="E14" s="359"/>
      <c r="F14" s="358"/>
      <c r="G14" s="359"/>
      <c r="H14" s="358"/>
      <c r="I14" s="360"/>
    </row>
    <row r="15" spans="1:9" x14ac:dyDescent="0.35">
      <c r="B15" s="357"/>
      <c r="C15" s="351" t="s">
        <v>66</v>
      </c>
      <c r="D15" s="358"/>
      <c r="E15" s="359"/>
      <c r="F15" s="358"/>
      <c r="G15" s="359"/>
      <c r="H15" s="358"/>
      <c r="I15" s="360"/>
    </row>
    <row r="16" spans="1:9" x14ac:dyDescent="0.35">
      <c r="B16" s="357"/>
      <c r="C16" s="351" t="s">
        <v>67</v>
      </c>
      <c r="D16" s="358"/>
      <c r="E16" s="359"/>
      <c r="F16" s="358"/>
      <c r="G16" s="359"/>
      <c r="H16" s="358"/>
      <c r="I16" s="360"/>
    </row>
    <row r="17" spans="2:9" x14ac:dyDescent="0.35">
      <c r="B17" s="30" t="s">
        <v>68</v>
      </c>
      <c r="C17" s="353" t="s">
        <v>63</v>
      </c>
      <c r="D17" s="355"/>
      <c r="E17" s="356"/>
      <c r="F17" s="355"/>
      <c r="G17" s="356"/>
      <c r="H17" s="355"/>
      <c r="I17" s="104"/>
    </row>
    <row r="18" spans="2:9" x14ac:dyDescent="0.35">
      <c r="B18" s="357" t="s">
        <v>64</v>
      </c>
      <c r="C18" s="351" t="s">
        <v>65</v>
      </c>
      <c r="D18" s="358"/>
      <c r="E18" s="359"/>
      <c r="F18" s="358"/>
      <c r="G18" s="359"/>
      <c r="H18" s="358"/>
      <c r="I18" s="360"/>
    </row>
    <row r="19" spans="2:9" x14ac:dyDescent="0.35">
      <c r="B19" s="357"/>
      <c r="C19" s="351" t="s">
        <v>66</v>
      </c>
      <c r="D19" s="358"/>
      <c r="E19" s="359"/>
      <c r="F19" s="358"/>
      <c r="G19" s="359"/>
      <c r="H19" s="358"/>
      <c r="I19" s="360"/>
    </row>
    <row r="20" spans="2:9" x14ac:dyDescent="0.35">
      <c r="B20" s="31"/>
      <c r="C20" s="363" t="s">
        <v>67</v>
      </c>
      <c r="D20" s="361"/>
      <c r="E20" s="362"/>
      <c r="F20" s="361"/>
      <c r="G20" s="362"/>
      <c r="H20" s="361"/>
      <c r="I20" s="107"/>
    </row>
    <row r="21" spans="2:9" x14ac:dyDescent="0.35">
      <c r="B21" s="357" t="s">
        <v>68</v>
      </c>
      <c r="C21" s="351" t="s">
        <v>63</v>
      </c>
      <c r="D21" s="358"/>
      <c r="E21" s="359"/>
      <c r="F21" s="358"/>
      <c r="G21" s="359"/>
      <c r="H21" s="358"/>
      <c r="I21" s="360"/>
    </row>
    <row r="22" spans="2:9" x14ac:dyDescent="0.35">
      <c r="B22" s="357" t="s">
        <v>64</v>
      </c>
      <c r="C22" s="351" t="s">
        <v>65</v>
      </c>
      <c r="D22" s="358"/>
      <c r="E22" s="359"/>
      <c r="F22" s="358"/>
      <c r="G22" s="359"/>
      <c r="H22" s="358"/>
      <c r="I22" s="360"/>
    </row>
    <row r="23" spans="2:9" x14ac:dyDescent="0.35">
      <c r="B23" s="357"/>
      <c r="C23" s="351" t="s">
        <v>66</v>
      </c>
      <c r="D23" s="358"/>
      <c r="E23" s="359"/>
      <c r="F23" s="358"/>
      <c r="G23" s="359"/>
      <c r="H23" s="358"/>
      <c r="I23" s="360"/>
    </row>
    <row r="24" spans="2:9" x14ac:dyDescent="0.35">
      <c r="B24" s="25"/>
      <c r="C24" s="363" t="s">
        <v>67</v>
      </c>
      <c r="D24" s="361"/>
      <c r="E24" s="362"/>
      <c r="F24" s="361"/>
      <c r="G24" s="362"/>
      <c r="H24" s="361"/>
      <c r="I24" s="107"/>
    </row>
  </sheetData>
  <mergeCells count="4">
    <mergeCell ref="B3:D3"/>
    <mergeCell ref="B4:D4"/>
    <mergeCell ref="B6:I6"/>
    <mergeCell ref="C7:I7"/>
  </mergeCells>
  <phoneticPr fontId="9"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195E1-FCC8-4E7A-9FFA-22319880B6D4}">
  <sheetPr codeName="Sheet3"/>
  <dimension ref="A1:G44"/>
  <sheetViews>
    <sheetView workbookViewId="0">
      <selection activeCell="A4" sqref="A4"/>
    </sheetView>
  </sheetViews>
  <sheetFormatPr defaultColWidth="8.88671875" defaultRowHeight="15" x14ac:dyDescent="0.35"/>
  <cols>
    <col min="1" max="1" width="3" style="16" customWidth="1"/>
    <col min="2" max="2" width="47" style="16" bestFit="1" customWidth="1"/>
    <col min="3" max="10" width="25.6640625" style="16" customWidth="1"/>
    <col min="11" max="16384" width="8.88671875" style="16"/>
  </cols>
  <sheetData>
    <row r="1" spans="1:7" ht="24.6" x14ac:dyDescent="0.4">
      <c r="A1" s="13" t="s">
        <v>69</v>
      </c>
    </row>
    <row r="2" spans="1:7" ht="15" customHeight="1" x14ac:dyDescent="0.4">
      <c r="A2" s="13"/>
    </row>
    <row r="3" spans="1:7" x14ac:dyDescent="0.35">
      <c r="A3" s="260"/>
      <c r="B3" s="313" t="s">
        <v>4</v>
      </c>
    </row>
    <row r="4" spans="1:7" x14ac:dyDescent="0.35">
      <c r="A4" s="437"/>
      <c r="B4" s="318" t="s">
        <v>5</v>
      </c>
    </row>
    <row r="6" spans="1:7" x14ac:dyDescent="0.35">
      <c r="B6" s="471" t="s">
        <v>70</v>
      </c>
      <c r="C6" s="472"/>
      <c r="D6" s="14"/>
      <c r="E6" s="448" t="s">
        <v>69</v>
      </c>
      <c r="F6" s="462"/>
      <c r="G6" s="449"/>
    </row>
    <row r="7" spans="1:7" x14ac:dyDescent="0.35">
      <c r="B7" s="93" t="s">
        <v>71</v>
      </c>
      <c r="C7" s="103"/>
      <c r="E7" s="463" t="s">
        <v>72</v>
      </c>
      <c r="F7" s="464"/>
      <c r="G7" s="103"/>
    </row>
    <row r="8" spans="1:7" x14ac:dyDescent="0.35">
      <c r="B8" s="95" t="s">
        <v>73</v>
      </c>
      <c r="C8" s="104"/>
      <c r="E8" s="467" t="s">
        <v>74</v>
      </c>
      <c r="F8" s="468"/>
      <c r="G8" s="105"/>
    </row>
    <row r="9" spans="1:7" x14ac:dyDescent="0.35">
      <c r="B9" s="94" t="s">
        <v>75</v>
      </c>
      <c r="C9" s="105"/>
      <c r="E9" s="463" t="s">
        <v>76</v>
      </c>
      <c r="F9" s="464"/>
      <c r="G9" s="218"/>
    </row>
    <row r="10" spans="1:7" x14ac:dyDescent="0.35">
      <c r="B10" s="31" t="s">
        <v>77</v>
      </c>
      <c r="C10" s="364"/>
      <c r="D10" s="365"/>
      <c r="E10" s="465" t="s">
        <v>78</v>
      </c>
      <c r="F10" s="466"/>
      <c r="G10" s="219"/>
    </row>
    <row r="11" spans="1:7" x14ac:dyDescent="0.35">
      <c r="B11" s="251"/>
      <c r="C11" s="322"/>
      <c r="D11" s="365"/>
      <c r="E11" s="469" t="s">
        <v>79</v>
      </c>
      <c r="F11" s="470"/>
      <c r="G11" s="105"/>
    </row>
    <row r="12" spans="1:7" x14ac:dyDescent="0.35">
      <c r="B12" s="109" t="s">
        <v>80</v>
      </c>
      <c r="C12" s="105"/>
      <c r="E12" s="460" t="s">
        <v>81</v>
      </c>
      <c r="F12" s="461"/>
      <c r="G12" s="105"/>
    </row>
    <row r="13" spans="1:7" x14ac:dyDescent="0.35">
      <c r="B13" s="49" t="s">
        <v>82</v>
      </c>
      <c r="C13" s="105"/>
      <c r="E13" s="245" t="s">
        <v>83</v>
      </c>
      <c r="F13" s="246"/>
      <c r="G13" s="105"/>
    </row>
    <row r="14" spans="1:7" x14ac:dyDescent="0.35">
      <c r="B14" s="370"/>
      <c r="E14" s="371" t="s">
        <v>84</v>
      </c>
      <c r="F14" s="372"/>
      <c r="G14" s="105"/>
    </row>
    <row r="15" spans="1:7" x14ac:dyDescent="0.35">
      <c r="B15" s="370"/>
      <c r="E15" s="245" t="s">
        <v>85</v>
      </c>
      <c r="F15" s="246"/>
      <c r="G15" s="105"/>
    </row>
    <row r="16" spans="1:7" x14ac:dyDescent="0.35">
      <c r="B16" s="108"/>
      <c r="E16" s="371" t="s">
        <v>86</v>
      </c>
      <c r="F16" s="372"/>
      <c r="G16" s="105"/>
    </row>
    <row r="17" spans="2:7" x14ac:dyDescent="0.35">
      <c r="B17" s="108"/>
    </row>
    <row r="19" spans="2:7" x14ac:dyDescent="0.35">
      <c r="B19" s="448" t="s">
        <v>87</v>
      </c>
      <c r="C19" s="462"/>
      <c r="D19" s="462"/>
      <c r="E19" s="462"/>
      <c r="F19" s="462"/>
      <c r="G19" s="449"/>
    </row>
    <row r="20" spans="2:7" x14ac:dyDescent="0.35">
      <c r="B20" s="366" t="s">
        <v>30</v>
      </c>
      <c r="C20" s="16" t="s">
        <v>88</v>
      </c>
      <c r="D20" s="367" t="s">
        <v>89</v>
      </c>
      <c r="G20" s="322"/>
    </row>
    <row r="21" spans="2:7" ht="15" customHeight="1" x14ac:dyDescent="0.35">
      <c r="B21" s="15"/>
      <c r="C21" s="368" t="s">
        <v>90</v>
      </c>
      <c r="D21" s="368" t="s">
        <v>91</v>
      </c>
      <c r="E21" s="368" t="s">
        <v>92</v>
      </c>
      <c r="F21" s="368" t="s">
        <v>93</v>
      </c>
      <c r="G21" s="368" t="s">
        <v>94</v>
      </c>
    </row>
    <row r="22" spans="2:7" x14ac:dyDescent="0.35">
      <c r="B22" s="36" t="s">
        <v>95</v>
      </c>
      <c r="C22" s="103"/>
      <c r="D22" s="103"/>
      <c r="E22" s="103"/>
      <c r="F22" s="103"/>
      <c r="G22" s="103"/>
    </row>
    <row r="23" spans="2:7" x14ac:dyDescent="0.35">
      <c r="B23" s="37" t="s">
        <v>73</v>
      </c>
      <c r="C23" s="103"/>
      <c r="D23" s="103"/>
      <c r="E23" s="103"/>
      <c r="F23" s="103"/>
      <c r="G23" s="103"/>
    </row>
    <row r="24" spans="2:7" x14ac:dyDescent="0.35">
      <c r="B24" s="37" t="s">
        <v>75</v>
      </c>
      <c r="C24" s="103"/>
      <c r="D24" s="103"/>
      <c r="E24" s="103"/>
      <c r="F24" s="103"/>
      <c r="G24" s="103"/>
    </row>
    <row r="25" spans="2:7" x14ac:dyDescent="0.35">
      <c r="B25" s="38" t="s">
        <v>96</v>
      </c>
      <c r="C25" s="103"/>
      <c r="D25" s="103"/>
      <c r="E25" s="103"/>
      <c r="F25" s="103"/>
      <c r="G25" s="103"/>
    </row>
    <row r="26" spans="2:7" x14ac:dyDescent="0.35">
      <c r="B26" s="39" t="s">
        <v>97</v>
      </c>
      <c r="C26" s="103"/>
      <c r="D26" s="103"/>
      <c r="E26" s="103"/>
      <c r="F26" s="103"/>
      <c r="G26" s="103"/>
    </row>
    <row r="27" spans="2:7" x14ac:dyDescent="0.35">
      <c r="B27" s="39" t="s">
        <v>98</v>
      </c>
      <c r="C27" s="103"/>
      <c r="D27" s="103"/>
      <c r="E27" s="103"/>
      <c r="F27" s="103"/>
      <c r="G27" s="103"/>
    </row>
    <row r="28" spans="2:7" x14ac:dyDescent="0.35">
      <c r="B28" s="40" t="s">
        <v>99</v>
      </c>
      <c r="C28" s="103"/>
      <c r="D28" s="103"/>
      <c r="E28" s="103"/>
      <c r="F28" s="103"/>
      <c r="G28" s="103"/>
    </row>
    <row r="29" spans="2:7" x14ac:dyDescent="0.35">
      <c r="B29" s="41" t="s">
        <v>100</v>
      </c>
      <c r="C29" s="103"/>
      <c r="D29" s="103"/>
      <c r="E29" s="103"/>
      <c r="F29" s="103"/>
      <c r="G29" s="103"/>
    </row>
    <row r="30" spans="2:7" ht="14.4" customHeight="1" x14ac:dyDescent="0.35">
      <c r="B30" s="41" t="s">
        <v>101</v>
      </c>
      <c r="C30" s="103"/>
      <c r="D30" s="103"/>
      <c r="E30" s="103"/>
      <c r="F30" s="103"/>
      <c r="G30" s="103"/>
    </row>
    <row r="31" spans="2:7" x14ac:dyDescent="0.35">
      <c r="B31" s="42" t="s">
        <v>102</v>
      </c>
      <c r="C31" s="103"/>
      <c r="D31" s="103"/>
      <c r="E31" s="103"/>
      <c r="F31" s="103"/>
      <c r="G31" s="103"/>
    </row>
    <row r="33" spans="2:5" x14ac:dyDescent="0.35">
      <c r="B33" s="29"/>
    </row>
    <row r="34" spans="2:5" ht="15" customHeight="1" x14ac:dyDescent="0.35">
      <c r="B34" s="448" t="s">
        <v>103</v>
      </c>
      <c r="C34" s="462"/>
      <c r="D34" s="462"/>
      <c r="E34" s="449"/>
    </row>
    <row r="35" spans="2:5" ht="15" customHeight="1" x14ac:dyDescent="0.35">
      <c r="B35" s="17" t="s">
        <v>30</v>
      </c>
      <c r="C35" s="229" t="s">
        <v>104</v>
      </c>
      <c r="D35" s="230"/>
      <c r="E35" s="231"/>
    </row>
    <row r="36" spans="2:5" x14ac:dyDescent="0.35">
      <c r="B36" s="17"/>
      <c r="C36" s="229"/>
      <c r="D36" s="230"/>
      <c r="E36" s="231"/>
    </row>
    <row r="37" spans="2:5" ht="18.75" hidden="1" customHeight="1" x14ac:dyDescent="0.35">
      <c r="B37" s="18"/>
      <c r="C37" s="232"/>
      <c r="D37" s="233"/>
      <c r="E37" s="234"/>
    </row>
    <row r="38" spans="2:5" x14ac:dyDescent="0.35">
      <c r="B38" s="7"/>
      <c r="C38" s="19" t="s">
        <v>105</v>
      </c>
      <c r="D38" s="474" t="s">
        <v>106</v>
      </c>
      <c r="E38" s="475"/>
    </row>
    <row r="39" spans="2:5" x14ac:dyDescent="0.35">
      <c r="B39" s="90" t="s">
        <v>107</v>
      </c>
      <c r="C39" s="103"/>
      <c r="D39" s="473"/>
      <c r="E39" s="473"/>
    </row>
    <row r="40" spans="2:5" x14ac:dyDescent="0.35">
      <c r="B40" s="91" t="s">
        <v>108</v>
      </c>
      <c r="C40" s="355"/>
      <c r="D40" s="473"/>
      <c r="E40" s="473"/>
    </row>
    <row r="41" spans="2:5" x14ac:dyDescent="0.35">
      <c r="B41" s="91" t="s">
        <v>109</v>
      </c>
      <c r="C41" s="103"/>
      <c r="D41" s="473"/>
      <c r="E41" s="473"/>
    </row>
    <row r="42" spans="2:5" x14ac:dyDescent="0.35">
      <c r="B42" s="91" t="s">
        <v>110</v>
      </c>
      <c r="C42" s="103"/>
      <c r="D42" s="473"/>
      <c r="E42" s="473"/>
    </row>
    <row r="43" spans="2:5" x14ac:dyDescent="0.35">
      <c r="B43" s="91" t="s">
        <v>111</v>
      </c>
      <c r="C43" s="103"/>
      <c r="D43" s="473"/>
      <c r="E43" s="473"/>
    </row>
    <row r="44" spans="2:5" x14ac:dyDescent="0.35">
      <c r="B44" s="92" t="s">
        <v>112</v>
      </c>
      <c r="C44" s="106"/>
      <c r="D44" s="473"/>
      <c r="E44" s="473"/>
    </row>
  </sheetData>
  <mergeCells count="17">
    <mergeCell ref="D43:E43"/>
    <mergeCell ref="D44:E44"/>
    <mergeCell ref="D38:E38"/>
    <mergeCell ref="D39:E39"/>
    <mergeCell ref="D40:E40"/>
    <mergeCell ref="D41:E41"/>
    <mergeCell ref="D42:E42"/>
    <mergeCell ref="E12:F12"/>
    <mergeCell ref="E6:G6"/>
    <mergeCell ref="B34:E34"/>
    <mergeCell ref="E7:F7"/>
    <mergeCell ref="E10:F10"/>
    <mergeCell ref="E8:F8"/>
    <mergeCell ref="E11:F11"/>
    <mergeCell ref="B19:G19"/>
    <mergeCell ref="B6:C6"/>
    <mergeCell ref="E9:F9"/>
  </mergeCells>
  <dataValidations disablePrompts="1" count="3">
    <dataValidation type="list" allowBlank="1" showInputMessage="1" showErrorMessage="1" sqref="C12" xr:uid="{2735B31D-F2BD-4824-8B24-D869BD0C484D}">
      <formula1>"Will Occur, Has Occured, No"</formula1>
    </dataValidation>
    <dataValidation type="list" allowBlank="1" showInputMessage="1" showErrorMessage="1" sqref="C10 C28:G29 G11:G12 G15:G16" xr:uid="{2D4A6951-4BC2-4B77-913B-A751A992FC74}">
      <formula1>"Yes, No"</formula1>
    </dataValidation>
    <dataValidation type="list" allowBlank="1" showInputMessage="1" showErrorMessage="1" sqref="G8" xr:uid="{B7621023-C2AE-47FC-83E6-A83E992782C1}">
      <formula1>"New Construction, Rehabilitation"</formula1>
    </dataValidation>
  </dataValidations>
  <hyperlinks>
    <hyperlink ref="D20" r:id="rId1" xr:uid="{D09FF601-E013-4A09-A629-43F75B97647B}"/>
  </hyperlinks>
  <pageMargins left="0.7" right="0.7" top="0.75" bottom="0.75" header="0.3" footer="0.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27E3FFB8-3CCD-4596-A4CE-E587B1CC97F4}">
          <x14:formula1>
            <xm:f>'PILOT Rents'!$C$15:$AA$15</xm:f>
          </x14:formula1>
          <xm:sqref>C9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AC366-C774-4B40-9CA9-1258AC64C5A9}">
  <sheetPr codeName="Sheet4"/>
  <dimension ref="A1:M41"/>
  <sheetViews>
    <sheetView topLeftCell="A2" workbookViewId="0">
      <selection activeCell="A4" sqref="A4"/>
    </sheetView>
  </sheetViews>
  <sheetFormatPr defaultColWidth="8.88671875" defaultRowHeight="15" x14ac:dyDescent="0.35"/>
  <cols>
    <col min="1" max="1" width="3" style="16" customWidth="1"/>
    <col min="2" max="13" width="17.6640625" style="16" customWidth="1"/>
    <col min="14" max="16384" width="8.88671875" style="16"/>
  </cols>
  <sheetData>
    <row r="1" spans="1:13" ht="24.6" x14ac:dyDescent="0.4">
      <c r="A1" s="13" t="s">
        <v>113</v>
      </c>
    </row>
    <row r="3" spans="1:13" x14ac:dyDescent="0.35">
      <c r="A3" s="260"/>
      <c r="B3" s="313" t="s">
        <v>4</v>
      </c>
    </row>
    <row r="4" spans="1:13" x14ac:dyDescent="0.35">
      <c r="A4" s="437"/>
      <c r="B4" s="313" t="s">
        <v>5</v>
      </c>
    </row>
    <row r="5" spans="1:13" x14ac:dyDescent="0.35">
      <c r="B5" s="29"/>
      <c r="C5" s="29"/>
    </row>
    <row r="6" spans="1:13" x14ac:dyDescent="0.35">
      <c r="B6" s="158" t="s">
        <v>75</v>
      </c>
      <c r="C6" s="298">
        <f>'2. Project Details &amp; Narrative'!C9</f>
        <v>0</v>
      </c>
      <c r="D6" s="8"/>
    </row>
    <row r="7" spans="1:13" x14ac:dyDescent="0.35">
      <c r="C7" s="32"/>
    </row>
    <row r="8" spans="1:13" x14ac:dyDescent="0.35">
      <c r="B8" s="457" t="s">
        <v>114</v>
      </c>
      <c r="C8" s="457"/>
      <c r="D8" s="479" t="s">
        <v>115</v>
      </c>
      <c r="E8" s="480"/>
      <c r="F8" s="457" t="s">
        <v>116</v>
      </c>
      <c r="G8" s="457"/>
      <c r="H8" s="479" t="s">
        <v>117</v>
      </c>
      <c r="I8" s="480"/>
      <c r="J8" s="457" t="s">
        <v>118</v>
      </c>
      <c r="K8" s="457"/>
      <c r="L8" s="479" t="s">
        <v>119</v>
      </c>
      <c r="M8" s="449"/>
    </row>
    <row r="9" spans="1:13" ht="15.6" thickBot="1" x14ac:dyDescent="0.4">
      <c r="B9" s="20" t="s">
        <v>120</v>
      </c>
      <c r="C9" s="21" t="s">
        <v>121</v>
      </c>
      <c r="D9" s="22" t="s">
        <v>122</v>
      </c>
      <c r="E9" s="23" t="s">
        <v>123</v>
      </c>
      <c r="F9" s="24" t="s">
        <v>122</v>
      </c>
      <c r="G9" s="21" t="s">
        <v>123</v>
      </c>
      <c r="H9" s="22" t="s">
        <v>122</v>
      </c>
      <c r="I9" s="23" t="s">
        <v>123</v>
      </c>
      <c r="J9" s="24" t="s">
        <v>122</v>
      </c>
      <c r="K9" s="21" t="s">
        <v>123</v>
      </c>
      <c r="L9" s="22" t="s">
        <v>122</v>
      </c>
      <c r="M9" s="20" t="s">
        <v>123</v>
      </c>
    </row>
    <row r="10" spans="1:13" x14ac:dyDescent="0.35">
      <c r="B10" s="26" t="s">
        <v>124</v>
      </c>
      <c r="C10" s="410"/>
      <c r="D10" s="411"/>
      <c r="E10" s="412"/>
      <c r="F10" s="413"/>
      <c r="G10" s="50">
        <f>'PILOT Rents'!$F$6</f>
        <v>1626.25</v>
      </c>
      <c r="H10" s="411"/>
      <c r="I10" s="50">
        <f>'PILOT Rents'!$E$6</f>
        <v>1422.5</v>
      </c>
      <c r="J10" s="411"/>
      <c r="K10" s="59">
        <f>'PILOT Rents'!$D$6</f>
        <v>1219.5</v>
      </c>
      <c r="L10" s="411"/>
      <c r="M10" s="62">
        <f>'PILOT Rents'!$C$6</f>
        <v>1016.25</v>
      </c>
    </row>
    <row r="11" spans="1:13" x14ac:dyDescent="0.35">
      <c r="B11" s="7" t="s">
        <v>124</v>
      </c>
      <c r="C11" s="414"/>
      <c r="D11" s="415"/>
      <c r="E11" s="416"/>
      <c r="F11" s="417"/>
      <c r="G11" s="51">
        <f>'PILOT Rents'!$F$6</f>
        <v>1626.25</v>
      </c>
      <c r="H11" s="415"/>
      <c r="I11" s="51">
        <f>'PILOT Rents'!$E$6</f>
        <v>1422.5</v>
      </c>
      <c r="J11" s="417"/>
      <c r="K11" s="60">
        <f>'PILOT Rents'!$D$6</f>
        <v>1219.5</v>
      </c>
      <c r="L11" s="415"/>
      <c r="M11" s="63">
        <f>'PILOT Rents'!$C$6</f>
        <v>1016.25</v>
      </c>
    </row>
    <row r="12" spans="1:13" ht="15.6" thickBot="1" x14ac:dyDescent="0.4">
      <c r="B12" s="27" t="s">
        <v>124</v>
      </c>
      <c r="C12" s="418"/>
      <c r="D12" s="419"/>
      <c r="E12" s="420"/>
      <c r="F12" s="421"/>
      <c r="G12" s="52">
        <f>'PILOT Rents'!$F$6</f>
        <v>1626.25</v>
      </c>
      <c r="H12" s="419"/>
      <c r="I12" s="52">
        <f>'PILOT Rents'!$E$6</f>
        <v>1422.5</v>
      </c>
      <c r="J12" s="421"/>
      <c r="K12" s="52">
        <f>'PILOT Rents'!$D$6</f>
        <v>1219.5</v>
      </c>
      <c r="L12" s="419"/>
      <c r="M12" s="64">
        <f>'PILOT Rents'!$C$6</f>
        <v>1016.25</v>
      </c>
    </row>
    <row r="13" spans="1:13" x14ac:dyDescent="0.35">
      <c r="B13" s="25" t="s">
        <v>125</v>
      </c>
      <c r="C13" s="422"/>
      <c r="D13" s="423"/>
      <c r="E13" s="424"/>
      <c r="F13" s="425"/>
      <c r="G13" s="53">
        <f>'PILOT Rents'!$F$7</f>
        <v>1742.5</v>
      </c>
      <c r="H13" s="423"/>
      <c r="I13" s="55">
        <f>'PILOT Rents'!$E$7</f>
        <v>1524.375</v>
      </c>
      <c r="J13" s="411"/>
      <c r="K13" s="53">
        <f>'PILOT Rents'!$D$7</f>
        <v>1306.5</v>
      </c>
      <c r="L13" s="423"/>
      <c r="M13" s="62">
        <f>'PILOT Rents'!$C$7</f>
        <v>1088.75</v>
      </c>
    </row>
    <row r="14" spans="1:13" x14ac:dyDescent="0.35">
      <c r="B14" s="7" t="s">
        <v>125</v>
      </c>
      <c r="C14" s="414"/>
      <c r="D14" s="415"/>
      <c r="E14" s="416"/>
      <c r="F14" s="417"/>
      <c r="G14" s="53">
        <f>'PILOT Rents'!$F$7</f>
        <v>1742.5</v>
      </c>
      <c r="H14" s="415"/>
      <c r="I14" s="51">
        <f>'PILOT Rents'!$E$7</f>
        <v>1524.375</v>
      </c>
      <c r="J14" s="417"/>
      <c r="K14" s="56">
        <f>'PILOT Rents'!$D$7</f>
        <v>1306.5</v>
      </c>
      <c r="L14" s="415"/>
      <c r="M14" s="65">
        <f>'PILOT Rents'!$C$7</f>
        <v>1088.75</v>
      </c>
    </row>
    <row r="15" spans="1:13" ht="15.6" thickBot="1" x14ac:dyDescent="0.4">
      <c r="B15" s="15" t="s">
        <v>125</v>
      </c>
      <c r="C15" s="426"/>
      <c r="D15" s="427"/>
      <c r="E15" s="428"/>
      <c r="F15" s="429"/>
      <c r="G15" s="53">
        <f>'PILOT Rents'!$F$7</f>
        <v>1742.5</v>
      </c>
      <c r="H15" s="427"/>
      <c r="I15" s="58">
        <f>'PILOT Rents'!$E$7</f>
        <v>1524.375</v>
      </c>
      <c r="J15" s="429"/>
      <c r="K15" s="61">
        <f>'PILOT Rents'!$D$7</f>
        <v>1306.5</v>
      </c>
      <c r="L15" s="427"/>
      <c r="M15" s="65">
        <f>'PILOT Rents'!$C$7</f>
        <v>1088.75</v>
      </c>
    </row>
    <row r="16" spans="1:13" x14ac:dyDescent="0.35">
      <c r="B16" s="26" t="s">
        <v>126</v>
      </c>
      <c r="C16" s="410"/>
      <c r="D16" s="411"/>
      <c r="E16" s="412"/>
      <c r="F16" s="413"/>
      <c r="G16" s="54">
        <f>'PILOT Rents'!$F$8</f>
        <v>2091.25</v>
      </c>
      <c r="H16" s="411"/>
      <c r="I16" s="59">
        <f>'PILOT Rents'!$E$8</f>
        <v>1828.75</v>
      </c>
      <c r="J16" s="413"/>
      <c r="K16" s="55">
        <f>'PILOT Rents'!$D$8</f>
        <v>1567.5</v>
      </c>
      <c r="L16" s="411"/>
      <c r="M16" s="62">
        <f>'PILOT Rents'!$C$8</f>
        <v>1306.25</v>
      </c>
    </row>
    <row r="17" spans="2:13" x14ac:dyDescent="0.35">
      <c r="B17" s="7" t="s">
        <v>126</v>
      </c>
      <c r="C17" s="414"/>
      <c r="D17" s="415"/>
      <c r="E17" s="416"/>
      <c r="F17" s="417"/>
      <c r="G17" s="51">
        <f>'PILOT Rents'!$F$8</f>
        <v>2091.25</v>
      </c>
      <c r="H17" s="415"/>
      <c r="I17" s="51">
        <f>'PILOT Rents'!$E$8</f>
        <v>1828.75</v>
      </c>
      <c r="J17" s="417"/>
      <c r="K17" s="56">
        <f>'PILOT Rents'!$D$8</f>
        <v>1567.5</v>
      </c>
      <c r="L17" s="415"/>
      <c r="M17" s="63">
        <f>'PILOT Rents'!$C$8</f>
        <v>1306.25</v>
      </c>
    </row>
    <row r="18" spans="2:13" ht="15.6" thickBot="1" x14ac:dyDescent="0.4">
      <c r="B18" s="27" t="s">
        <v>126</v>
      </c>
      <c r="C18" s="418"/>
      <c r="D18" s="419"/>
      <c r="E18" s="420"/>
      <c r="F18" s="421"/>
      <c r="G18" s="52">
        <f>'PILOT Rents'!$F$8</f>
        <v>2091.25</v>
      </c>
      <c r="H18" s="419"/>
      <c r="I18" s="52">
        <f>'PILOT Rents'!$E$8</f>
        <v>1828.75</v>
      </c>
      <c r="J18" s="421"/>
      <c r="K18" s="57">
        <f>'PILOT Rents'!$D$8</f>
        <v>1567.5</v>
      </c>
      <c r="L18" s="419"/>
      <c r="M18" s="64">
        <f>'PILOT Rents'!$C$8</f>
        <v>1306.25</v>
      </c>
    </row>
    <row r="19" spans="2:13" x14ac:dyDescent="0.35">
      <c r="B19" s="25" t="s">
        <v>127</v>
      </c>
      <c r="C19" s="422"/>
      <c r="D19" s="423"/>
      <c r="E19" s="424"/>
      <c r="F19" s="425"/>
      <c r="G19" s="53">
        <f>'PILOT Rents'!$F$9</f>
        <v>2415.625</v>
      </c>
      <c r="H19" s="423"/>
      <c r="I19" s="60">
        <f>'PILOT Rents'!$E$9</f>
        <v>2114.375</v>
      </c>
      <c r="J19" s="425"/>
      <c r="K19" s="53">
        <f>'PILOT Rents'!$D$9</f>
        <v>1811.25</v>
      </c>
      <c r="L19" s="423"/>
      <c r="M19" s="65">
        <f>'PILOT Rents'!$C$9</f>
        <v>1509.375</v>
      </c>
    </row>
    <row r="20" spans="2:13" x14ac:dyDescent="0.35">
      <c r="B20" s="7" t="s">
        <v>127</v>
      </c>
      <c r="C20" s="414"/>
      <c r="D20" s="415"/>
      <c r="E20" s="416"/>
      <c r="F20" s="417"/>
      <c r="G20" s="53">
        <f>'PILOT Rents'!$F$9</f>
        <v>2415.625</v>
      </c>
      <c r="H20" s="415"/>
      <c r="I20" s="51">
        <f>'PILOT Rents'!$E$9</f>
        <v>2114.375</v>
      </c>
      <c r="J20" s="417"/>
      <c r="K20" s="53">
        <f>'PILOT Rents'!$D$9</f>
        <v>1811.25</v>
      </c>
      <c r="L20" s="415"/>
      <c r="M20" s="63">
        <f>'PILOT Rents'!$C$9</f>
        <v>1509.375</v>
      </c>
    </row>
    <row r="21" spans="2:13" ht="15.6" thickBot="1" x14ac:dyDescent="0.4">
      <c r="B21" s="15" t="s">
        <v>127</v>
      </c>
      <c r="C21" s="426"/>
      <c r="D21" s="427"/>
      <c r="E21" s="428"/>
      <c r="F21" s="429"/>
      <c r="G21" s="53">
        <f>'PILOT Rents'!$F$9</f>
        <v>2415.625</v>
      </c>
      <c r="H21" s="427"/>
      <c r="I21" s="58">
        <f>'PILOT Rents'!$E$9</f>
        <v>2114.375</v>
      </c>
      <c r="J21" s="429"/>
      <c r="K21" s="53">
        <f>'PILOT Rents'!$D$9</f>
        <v>1811.25</v>
      </c>
      <c r="L21" s="427"/>
      <c r="M21" s="66">
        <f>'PILOT Rents'!$C$9</f>
        <v>1509.375</v>
      </c>
    </row>
    <row r="22" spans="2:13" x14ac:dyDescent="0.35">
      <c r="B22" s="26" t="s">
        <v>128</v>
      </c>
      <c r="C22" s="410"/>
      <c r="D22" s="411"/>
      <c r="E22" s="412"/>
      <c r="F22" s="413"/>
      <c r="G22" s="55">
        <f>'PILOT Rents'!$F$10</f>
        <v>2695</v>
      </c>
      <c r="H22" s="411"/>
      <c r="I22" s="59">
        <f>'PILOT Rents'!$E$10</f>
        <v>2358.75</v>
      </c>
      <c r="J22" s="413"/>
      <c r="K22" s="55">
        <f>'PILOT Rents'!$D$10</f>
        <v>2020.5</v>
      </c>
      <c r="L22" s="411"/>
      <c r="M22" s="62">
        <f>'PILOT Rents'!$C$10</f>
        <v>1683.75</v>
      </c>
    </row>
    <row r="23" spans="2:13" x14ac:dyDescent="0.35">
      <c r="B23" s="7" t="s">
        <v>128</v>
      </c>
      <c r="C23" s="414"/>
      <c r="D23" s="415"/>
      <c r="E23" s="416"/>
      <c r="F23" s="417"/>
      <c r="G23" s="56">
        <f>'PILOT Rents'!$F$10</f>
        <v>2695</v>
      </c>
      <c r="H23" s="415"/>
      <c r="I23" s="51">
        <f>'PILOT Rents'!$E$10</f>
        <v>2358.75</v>
      </c>
      <c r="J23" s="417"/>
      <c r="K23" s="56">
        <f>'PILOT Rents'!$D$10</f>
        <v>2020.5</v>
      </c>
      <c r="L23" s="415"/>
      <c r="M23" s="63">
        <f>'PILOT Rents'!$C$10</f>
        <v>1683.75</v>
      </c>
    </row>
    <row r="24" spans="2:13" ht="15.6" thickBot="1" x14ac:dyDescent="0.4">
      <c r="B24" s="27" t="s">
        <v>128</v>
      </c>
      <c r="C24" s="418"/>
      <c r="D24" s="419"/>
      <c r="E24" s="420"/>
      <c r="F24" s="421"/>
      <c r="G24" s="57">
        <f>'PILOT Rents'!$F$10</f>
        <v>2695</v>
      </c>
      <c r="H24" s="419"/>
      <c r="I24" s="52">
        <f>'PILOT Rents'!$E$10</f>
        <v>2358.75</v>
      </c>
      <c r="J24" s="421"/>
      <c r="K24" s="57">
        <f>'PILOT Rents'!$D$10</f>
        <v>2020.5</v>
      </c>
      <c r="L24" s="419"/>
      <c r="M24" s="64">
        <f>'PILOT Rents'!$C$10</f>
        <v>1683.75</v>
      </c>
    </row>
    <row r="25" spans="2:13" x14ac:dyDescent="0.35">
      <c r="F25" s="102"/>
      <c r="G25" s="102"/>
      <c r="H25" s="102"/>
      <c r="I25" s="102"/>
      <c r="J25" s="102"/>
      <c r="K25" s="102"/>
      <c r="L25" s="102"/>
      <c r="M25" s="102"/>
    </row>
    <row r="27" spans="2:13" x14ac:dyDescent="0.35">
      <c r="B27" s="476" t="s">
        <v>129</v>
      </c>
      <c r="C27" s="477"/>
      <c r="D27" s="477"/>
      <c r="E27" s="477"/>
      <c r="F27" s="477"/>
      <c r="G27" s="477"/>
      <c r="H27" s="477"/>
      <c r="I27" s="478"/>
      <c r="K27" s="477" t="s">
        <v>130</v>
      </c>
      <c r="L27" s="477"/>
      <c r="M27" s="477"/>
    </row>
    <row r="28" spans="2:13" x14ac:dyDescent="0.35">
      <c r="B28" s="19" t="s">
        <v>131</v>
      </c>
      <c r="C28" s="19" t="s">
        <v>124</v>
      </c>
      <c r="D28" s="19" t="s">
        <v>125</v>
      </c>
      <c r="E28" s="19" t="s">
        <v>126</v>
      </c>
      <c r="F28" s="19" t="s">
        <v>127</v>
      </c>
      <c r="G28" s="19" t="s">
        <v>128</v>
      </c>
      <c r="H28" s="20" t="s">
        <v>132</v>
      </c>
      <c r="I28" s="20" t="s">
        <v>133</v>
      </c>
      <c r="K28" s="19" t="s">
        <v>131</v>
      </c>
      <c r="L28" s="19" t="s">
        <v>134</v>
      </c>
      <c r="M28" s="19" t="s">
        <v>133</v>
      </c>
    </row>
    <row r="29" spans="2:13" x14ac:dyDescent="0.35">
      <c r="B29" s="28" t="s">
        <v>119</v>
      </c>
      <c r="C29" s="298">
        <f>SUM(L10:L12)</f>
        <v>0</v>
      </c>
      <c r="D29" s="298">
        <f>SUM(L13:L15)</f>
        <v>0</v>
      </c>
      <c r="E29" s="298">
        <f>SUM(L16:L18)</f>
        <v>0</v>
      </c>
      <c r="F29" s="298">
        <f>SUM(L19:L21)</f>
        <v>0</v>
      </c>
      <c r="G29" s="299">
        <f>SUM(L22:L24)</f>
        <v>0</v>
      </c>
      <c r="H29" s="300">
        <f>SUM(C29:G29)</f>
        <v>0</v>
      </c>
      <c r="I29" s="301" t="str">
        <f t="shared" ref="I29:I35" si="0">IFERROR(H29/H$35,"")</f>
        <v/>
      </c>
      <c r="K29" s="28" t="s">
        <v>119</v>
      </c>
      <c r="L29" s="301">
        <f>SUMPRODUCT(C10:C24,L10:L24)</f>
        <v>0</v>
      </c>
      <c r="M29" s="309" t="str">
        <f t="shared" ref="M29:M35" si="1">IFERROR(L29/L$35,"")</f>
        <v/>
      </c>
    </row>
    <row r="30" spans="2:13" x14ac:dyDescent="0.35">
      <c r="B30" s="28" t="s">
        <v>118</v>
      </c>
      <c r="C30" s="298">
        <f>SUM(J10:J12)</f>
        <v>0</v>
      </c>
      <c r="D30" s="298">
        <f>SUM(J13:J15)</f>
        <v>0</v>
      </c>
      <c r="E30" s="298">
        <f>SUM(J16:J18)</f>
        <v>0</v>
      </c>
      <c r="F30" s="298">
        <f>SUM(J19:J21)</f>
        <v>0</v>
      </c>
      <c r="G30" s="298">
        <f>SUM(J22:J24)</f>
        <v>0</v>
      </c>
      <c r="H30" s="302">
        <f t="shared" ref="H30:H33" si="2">SUM(C30:G30)</f>
        <v>0</v>
      </c>
      <c r="I30" s="303" t="str">
        <f t="shared" si="0"/>
        <v/>
      </c>
      <c r="K30" s="28" t="s">
        <v>118</v>
      </c>
      <c r="L30" s="303">
        <f>SUMPRODUCT(C10:C24,J10:J24)</f>
        <v>0</v>
      </c>
      <c r="M30" s="309" t="str">
        <f t="shared" si="1"/>
        <v/>
      </c>
    </row>
    <row r="31" spans="2:13" x14ac:dyDescent="0.35">
      <c r="B31" s="28" t="s">
        <v>117</v>
      </c>
      <c r="C31" s="298">
        <f>SUM(H10:H12)</f>
        <v>0</v>
      </c>
      <c r="D31" s="298">
        <f>SUM(H13:H15)</f>
        <v>0</v>
      </c>
      <c r="E31" s="298">
        <f>SUM(H16:H18)</f>
        <v>0</v>
      </c>
      <c r="F31" s="298">
        <f>SUM(H19:H21)</f>
        <v>0</v>
      </c>
      <c r="G31" s="298">
        <f>SUM(H22:H24)</f>
        <v>0</v>
      </c>
      <c r="H31" s="302">
        <f t="shared" si="2"/>
        <v>0</v>
      </c>
      <c r="I31" s="303" t="str">
        <f t="shared" si="0"/>
        <v/>
      </c>
      <c r="K31" s="28" t="s">
        <v>117</v>
      </c>
      <c r="L31" s="303">
        <f>SUMPRODUCT(C10:C24,H10:H24)</f>
        <v>0</v>
      </c>
      <c r="M31" s="309" t="str">
        <f t="shared" si="1"/>
        <v/>
      </c>
    </row>
    <row r="32" spans="2:13" x14ac:dyDescent="0.35">
      <c r="B32" s="28" t="s">
        <v>116</v>
      </c>
      <c r="C32" s="298">
        <f>SUM(F10:F12)</f>
        <v>0</v>
      </c>
      <c r="D32" s="298">
        <f>SUM(F13:F15)</f>
        <v>0</v>
      </c>
      <c r="E32" s="298">
        <f>SUM(F16:F18)</f>
        <v>0</v>
      </c>
      <c r="F32" s="298">
        <f>SUM(F19:F21)</f>
        <v>0</v>
      </c>
      <c r="G32" s="298">
        <f>SUM(F22:F24)</f>
        <v>0</v>
      </c>
      <c r="H32" s="302">
        <f t="shared" si="2"/>
        <v>0</v>
      </c>
      <c r="I32" s="303" t="str">
        <f t="shared" si="0"/>
        <v/>
      </c>
      <c r="K32" s="28" t="s">
        <v>116</v>
      </c>
      <c r="L32" s="303">
        <f>SUMPRODUCT(C10:C24,F10:F24)</f>
        <v>0</v>
      </c>
      <c r="M32" s="309" t="str">
        <f t="shared" si="1"/>
        <v/>
      </c>
    </row>
    <row r="33" spans="2:13" x14ac:dyDescent="0.35">
      <c r="B33" s="25" t="s">
        <v>135</v>
      </c>
      <c r="C33" s="298">
        <f>SUM(D10:D12)</f>
        <v>0</v>
      </c>
      <c r="D33" s="298">
        <f>SUM(D13:D15)</f>
        <v>0</v>
      </c>
      <c r="E33" s="298">
        <f>SUM(D16:D18)</f>
        <v>0</v>
      </c>
      <c r="F33" s="298">
        <f>SUM(D19:D21)</f>
        <v>0</v>
      </c>
      <c r="G33" s="304">
        <f>SUM(D22:D24)</f>
        <v>0</v>
      </c>
      <c r="H33" s="305">
        <f t="shared" si="2"/>
        <v>0</v>
      </c>
      <c r="I33" s="303" t="str">
        <f t="shared" si="0"/>
        <v/>
      </c>
      <c r="K33" s="25" t="s">
        <v>135</v>
      </c>
      <c r="L33" s="308">
        <f>SUMPRODUCT(C10:C24,D10:D24)</f>
        <v>0</v>
      </c>
      <c r="M33" s="307" t="str">
        <f t="shared" si="1"/>
        <v/>
      </c>
    </row>
    <row r="34" spans="2:13" x14ac:dyDescent="0.35">
      <c r="B34" s="30" t="s">
        <v>136</v>
      </c>
      <c r="C34" s="300">
        <f>SUM(C29:C32)</f>
        <v>0</v>
      </c>
      <c r="D34" s="299">
        <f t="shared" ref="D34:H34" si="3">SUM(D29:D32)</f>
        <v>0</v>
      </c>
      <c r="E34" s="299">
        <f t="shared" si="3"/>
        <v>0</v>
      </c>
      <c r="F34" s="299">
        <f t="shared" si="3"/>
        <v>0</v>
      </c>
      <c r="G34" s="306">
        <f t="shared" si="3"/>
        <v>0</v>
      </c>
      <c r="H34" s="302">
        <f t="shared" si="3"/>
        <v>0</v>
      </c>
      <c r="I34" s="301" t="str">
        <f t="shared" si="0"/>
        <v/>
      </c>
      <c r="K34" s="30" t="s">
        <v>137</v>
      </c>
      <c r="L34" s="301">
        <f>SUM(L29:L32)</f>
        <v>0</v>
      </c>
      <c r="M34" s="309" t="str">
        <f t="shared" si="1"/>
        <v/>
      </c>
    </row>
    <row r="35" spans="2:13" x14ac:dyDescent="0.35">
      <c r="B35" s="31" t="s">
        <v>138</v>
      </c>
      <c r="C35" s="305">
        <f>SUM(C29:C33)</f>
        <v>0</v>
      </c>
      <c r="D35" s="304">
        <f t="shared" ref="D35:H35" si="4">SUM(D29:D33)</f>
        <v>0</v>
      </c>
      <c r="E35" s="304">
        <f t="shared" si="4"/>
        <v>0</v>
      </c>
      <c r="F35" s="304">
        <f t="shared" si="4"/>
        <v>0</v>
      </c>
      <c r="G35" s="307">
        <f t="shared" si="4"/>
        <v>0</v>
      </c>
      <c r="H35" s="305">
        <f t="shared" si="4"/>
        <v>0</v>
      </c>
      <c r="I35" s="308" t="str">
        <f t="shared" si="0"/>
        <v/>
      </c>
      <c r="K35" s="31" t="s">
        <v>139</v>
      </c>
      <c r="L35" s="308">
        <f>SUM(L29:L33)</f>
        <v>0</v>
      </c>
      <c r="M35" s="307" t="str">
        <f t="shared" si="1"/>
        <v/>
      </c>
    </row>
    <row r="41" spans="2:13" x14ac:dyDescent="0.35">
      <c r="K41" s="369"/>
    </row>
  </sheetData>
  <sheetProtection algorithmName="SHA-512" hashValue="OwNcJMZHUfi350Q65F1Vd/jcstEfEtLszt+cxbGt18/0uz5KnP/V3dj9Ar25UgJwwo3LmnsyJTGH66It6XzzWA==" saltValue="23KVM4HagSLR25BDttRe8A==" spinCount="100000" sheet="1" objects="1" scenarios="1"/>
  <mergeCells count="8">
    <mergeCell ref="B27:I27"/>
    <mergeCell ref="K27:M27"/>
    <mergeCell ref="F8:G8"/>
    <mergeCell ref="H8:I8"/>
    <mergeCell ref="J8:K8"/>
    <mergeCell ref="L8:M8"/>
    <mergeCell ref="D8:E8"/>
    <mergeCell ref="B8:C8"/>
  </mergeCells>
  <phoneticPr fontId="9"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211BD-AF35-4436-B65D-C77170E19AB4}">
  <dimension ref="A1:H93"/>
  <sheetViews>
    <sheetView workbookViewId="0">
      <selection activeCell="A4" sqref="A4"/>
    </sheetView>
  </sheetViews>
  <sheetFormatPr defaultColWidth="8.88671875" defaultRowHeight="15" x14ac:dyDescent="0.35"/>
  <cols>
    <col min="1" max="1" width="3" style="16" customWidth="1"/>
    <col min="2" max="2" width="42.44140625" style="16" customWidth="1"/>
    <col min="3" max="3" width="22.33203125" style="160" customWidth="1"/>
    <col min="4" max="4" width="18.109375" style="162" customWidth="1"/>
    <col min="5" max="7" width="11.6640625" style="16" customWidth="1"/>
    <col min="8" max="8" width="10.44140625" style="16" bestFit="1" customWidth="1"/>
    <col min="9" max="16384" width="8.88671875" style="16"/>
  </cols>
  <sheetData>
    <row r="1" spans="1:8" ht="24.6" x14ac:dyDescent="0.4">
      <c r="A1" s="13" t="s">
        <v>140</v>
      </c>
    </row>
    <row r="2" spans="1:8" x14ac:dyDescent="0.35">
      <c r="C2" s="16"/>
    </row>
    <row r="3" spans="1:8" x14ac:dyDescent="0.35">
      <c r="A3" s="260"/>
      <c r="B3" s="318" t="s">
        <v>4</v>
      </c>
      <c r="C3" s="16"/>
    </row>
    <row r="4" spans="1:8" x14ac:dyDescent="0.35">
      <c r="A4" s="437"/>
      <c r="B4" s="318" t="s">
        <v>5</v>
      </c>
    </row>
    <row r="6" spans="1:8" x14ac:dyDescent="0.35">
      <c r="B6" s="491" t="s">
        <v>141</v>
      </c>
      <c r="C6" s="491"/>
      <c r="D6" s="491"/>
      <c r="E6" s="491"/>
      <c r="F6" s="491"/>
      <c r="G6" s="491"/>
      <c r="H6" s="491"/>
    </row>
    <row r="7" spans="1:8" x14ac:dyDescent="0.35">
      <c r="B7" s="7"/>
      <c r="C7" s="323" t="s">
        <v>142</v>
      </c>
      <c r="D7" s="161" t="s">
        <v>143</v>
      </c>
      <c r="E7" s="163" t="s">
        <v>144</v>
      </c>
      <c r="F7" s="9" t="s">
        <v>145</v>
      </c>
      <c r="G7" s="9" t="s">
        <v>146</v>
      </c>
      <c r="H7" s="9" t="s">
        <v>147</v>
      </c>
    </row>
    <row r="8" spans="1:8" x14ac:dyDescent="0.35">
      <c r="B8" s="431"/>
      <c r="C8" s="432"/>
      <c r="D8" s="294" t="str">
        <f t="shared" ref="D8:D14" ca="1" si="0">IFERROR(E8/$E$16,"")</f>
        <v/>
      </c>
      <c r="E8" s="430"/>
      <c r="F8" s="296" t="str">
        <f>IFERROR(E8/'3. Residential Units'!$H$35,"")</f>
        <v/>
      </c>
      <c r="G8" s="297" t="str">
        <f>IFERROR(E8/'3. Residential Units'!$L$35,"")</f>
        <v/>
      </c>
      <c r="H8" s="297" t="str">
        <f>IFERROR(E8/$D$92,"")</f>
        <v/>
      </c>
    </row>
    <row r="9" spans="1:8" x14ac:dyDescent="0.35">
      <c r="B9" s="431"/>
      <c r="C9" s="432"/>
      <c r="D9" s="294" t="str">
        <f t="shared" ca="1" si="0"/>
        <v/>
      </c>
      <c r="E9" s="430"/>
      <c r="F9" s="296" t="str">
        <f>IFERROR(E9/'3. Residential Units'!$H$35,"")</f>
        <v/>
      </c>
      <c r="G9" s="297" t="str">
        <f>IFERROR(E9/'3. Residential Units'!$L$35,"")</f>
        <v/>
      </c>
      <c r="H9" s="297" t="str">
        <f t="shared" ref="H9:H15" si="1">IFERROR(E9/$D$92,"")</f>
        <v/>
      </c>
    </row>
    <row r="10" spans="1:8" x14ac:dyDescent="0.35">
      <c r="B10" s="431"/>
      <c r="C10" s="432"/>
      <c r="D10" s="294" t="str">
        <f t="shared" ca="1" si="0"/>
        <v/>
      </c>
      <c r="E10" s="430"/>
      <c r="F10" s="296" t="str">
        <f>IFERROR(E10/'3. Residential Units'!$H$35,"")</f>
        <v/>
      </c>
      <c r="G10" s="297" t="str">
        <f>IFERROR(E10/'3. Residential Units'!$L$35,"")</f>
        <v/>
      </c>
      <c r="H10" s="297" t="str">
        <f t="shared" si="1"/>
        <v/>
      </c>
    </row>
    <row r="11" spans="1:8" x14ac:dyDescent="0.35">
      <c r="B11" s="431"/>
      <c r="C11" s="432"/>
      <c r="D11" s="294" t="str">
        <f t="shared" ca="1" si="0"/>
        <v/>
      </c>
      <c r="E11" s="430"/>
      <c r="F11" s="296" t="str">
        <f>IFERROR(E11/'3. Residential Units'!$H$35,"")</f>
        <v/>
      </c>
      <c r="G11" s="297" t="str">
        <f>IFERROR(E11/'3. Residential Units'!$L$35,"")</f>
        <v/>
      </c>
      <c r="H11" s="297" t="str">
        <f t="shared" si="1"/>
        <v/>
      </c>
    </row>
    <row r="12" spans="1:8" x14ac:dyDescent="0.35">
      <c r="B12" s="431"/>
      <c r="C12" s="432"/>
      <c r="D12" s="294" t="str">
        <f t="shared" ca="1" si="0"/>
        <v/>
      </c>
      <c r="E12" s="430"/>
      <c r="F12" s="296" t="str">
        <f>IFERROR(E12/'3. Residential Units'!$H$35,"")</f>
        <v/>
      </c>
      <c r="G12" s="297" t="str">
        <f>IFERROR(E12/'3. Residential Units'!$L$35,"")</f>
        <v/>
      </c>
      <c r="H12" s="297" t="str">
        <f t="shared" si="1"/>
        <v/>
      </c>
    </row>
    <row r="13" spans="1:8" x14ac:dyDescent="0.35">
      <c r="B13" s="431"/>
      <c r="C13" s="432"/>
      <c r="D13" s="294" t="str">
        <f t="shared" ca="1" si="0"/>
        <v/>
      </c>
      <c r="E13" s="430"/>
      <c r="F13" s="296" t="str">
        <f>IFERROR(E13/'3. Residential Units'!$H$35,"")</f>
        <v/>
      </c>
      <c r="G13" s="297" t="str">
        <f>IFERROR(E13/'3. Residential Units'!$L$35,"")</f>
        <v/>
      </c>
      <c r="H13" s="297" t="str">
        <f t="shared" si="1"/>
        <v/>
      </c>
    </row>
    <row r="14" spans="1:8" x14ac:dyDescent="0.35">
      <c r="B14" s="431"/>
      <c r="C14" s="432"/>
      <c r="D14" s="294" t="str">
        <f t="shared" ca="1" si="0"/>
        <v/>
      </c>
      <c r="E14" s="430"/>
      <c r="F14" s="296" t="str">
        <f>IFERROR(E14/'3. Residential Units'!$H$35,"")</f>
        <v/>
      </c>
      <c r="G14" s="297" t="str">
        <f>IFERROR(E14/'3. Residential Units'!$L$35,"")</f>
        <v/>
      </c>
      <c r="H14" s="297" t="str">
        <f t="shared" si="1"/>
        <v/>
      </c>
    </row>
    <row r="15" spans="1:8" x14ac:dyDescent="0.35">
      <c r="B15" s="431"/>
      <c r="C15" s="432"/>
      <c r="D15" s="294"/>
      <c r="E15" s="430"/>
      <c r="F15" s="296" t="str">
        <f>IFERROR(E15/'3. Residential Units'!$H$35,"")</f>
        <v/>
      </c>
      <c r="G15" s="297" t="str">
        <f>IFERROR(E15/'3. Residential Units'!$L$35,"")</f>
        <v/>
      </c>
      <c r="H15" s="297" t="str">
        <f t="shared" si="1"/>
        <v/>
      </c>
    </row>
    <row r="16" spans="1:8" x14ac:dyDescent="0.35">
      <c r="B16" s="9" t="s">
        <v>148</v>
      </c>
      <c r="C16" s="159"/>
      <c r="D16" s="159"/>
      <c r="E16" s="295">
        <f ca="1">SUM(INDIRECT("E8:E"&amp;ROW()-1))</f>
        <v>0</v>
      </c>
      <c r="F16" s="7"/>
      <c r="G16" s="7"/>
      <c r="H16" s="7"/>
    </row>
    <row r="17" spans="2:8" x14ac:dyDescent="0.35">
      <c r="B17" s="373" t="s">
        <v>149</v>
      </c>
      <c r="C17" s="223"/>
      <c r="D17" s="317"/>
      <c r="E17" s="321"/>
      <c r="F17" s="321"/>
      <c r="G17" s="321"/>
      <c r="H17" s="322"/>
    </row>
    <row r="19" spans="2:8" x14ac:dyDescent="0.35">
      <c r="B19" s="492" t="s">
        <v>150</v>
      </c>
      <c r="C19" s="492"/>
      <c r="D19" s="492"/>
      <c r="E19" s="492"/>
      <c r="F19" s="492"/>
      <c r="G19" s="492"/>
      <c r="H19" s="492"/>
    </row>
    <row r="20" spans="2:8" x14ac:dyDescent="0.35">
      <c r="B20" s="493"/>
      <c r="C20" s="494"/>
      <c r="D20" s="337" t="s">
        <v>143</v>
      </c>
      <c r="E20" s="338" t="s">
        <v>151</v>
      </c>
      <c r="F20" s="339" t="s">
        <v>145</v>
      </c>
      <c r="G20" s="339" t="s">
        <v>146</v>
      </c>
      <c r="H20" s="339" t="s">
        <v>152</v>
      </c>
    </row>
    <row r="21" spans="2:8" x14ac:dyDescent="0.35">
      <c r="B21" s="324"/>
      <c r="C21" s="335"/>
      <c r="D21" s="319"/>
      <c r="E21" s="319"/>
      <c r="F21" s="319"/>
      <c r="G21" s="319"/>
      <c r="H21" s="320"/>
    </row>
    <row r="22" spans="2:8" x14ac:dyDescent="0.35">
      <c r="B22" s="503" t="s">
        <v>153</v>
      </c>
      <c r="C22" s="504"/>
      <c r="D22" s="340" t="str">
        <f>IFERROR(E22/$D$92,"")</f>
        <v/>
      </c>
      <c r="E22" s="433"/>
      <c r="F22" s="341" t="str">
        <f>IFERROR(E22/'3. Residential Units'!$H$35,"")</f>
        <v/>
      </c>
      <c r="G22" s="342" t="str">
        <f>IFERROR(E22/'3. Residential Units'!$L$35,"")</f>
        <v/>
      </c>
      <c r="H22" s="343" t="str">
        <f>IFERROR(E22/$D$92,"")</f>
        <v/>
      </c>
    </row>
    <row r="23" spans="2:8" x14ac:dyDescent="0.35">
      <c r="B23" s="334"/>
      <c r="C23" s="335"/>
      <c r="D23" s="321"/>
      <c r="E23" s="321"/>
      <c r="F23" s="321"/>
      <c r="G23" s="321"/>
      <c r="H23" s="322"/>
    </row>
    <row r="24" spans="2:8" x14ac:dyDescent="0.35">
      <c r="B24" s="463" t="s">
        <v>154</v>
      </c>
      <c r="C24" s="483"/>
      <c r="D24" s="220"/>
      <c r="E24" s="330"/>
      <c r="F24" s="331"/>
      <c r="G24" s="332"/>
      <c r="H24" s="333"/>
    </row>
    <row r="25" spans="2:8" x14ac:dyDescent="0.35">
      <c r="B25" s="481" t="s">
        <v>155</v>
      </c>
      <c r="C25" s="482"/>
      <c r="D25" s="294" t="str">
        <f t="shared" ref="D25:D36" si="2">IFERROR(E25/$D$92,"")</f>
        <v/>
      </c>
      <c r="E25" s="434"/>
      <c r="F25" s="314" t="str">
        <f>IFERROR(E25/'3. Residential Units'!$H$35,"")</f>
        <v/>
      </c>
      <c r="G25" s="315" t="str">
        <f>IFERROR(E25/'3. Residential Units'!$L$35,"")</f>
        <v/>
      </c>
      <c r="H25" s="316" t="str">
        <f>IFERROR(E25/$D$92,"")</f>
        <v/>
      </c>
    </row>
    <row r="26" spans="2:8" x14ac:dyDescent="0.35">
      <c r="B26" s="481" t="s">
        <v>156</v>
      </c>
      <c r="C26" s="482"/>
      <c r="D26" s="294" t="str">
        <f t="shared" si="2"/>
        <v/>
      </c>
      <c r="E26" s="434"/>
      <c r="F26" s="314" t="str">
        <f>IFERROR(E26/'3. Residential Units'!$H$35,"")</f>
        <v/>
      </c>
      <c r="G26" s="315" t="str">
        <f>IFERROR(E26/'3. Residential Units'!$L$35,"")</f>
        <v/>
      </c>
      <c r="H26" s="316" t="str">
        <f t="shared" ref="H26:H36" si="3">IFERROR(E26/$D$92,"")</f>
        <v/>
      </c>
    </row>
    <row r="27" spans="2:8" x14ac:dyDescent="0.35">
      <c r="B27" s="481" t="s">
        <v>157</v>
      </c>
      <c r="C27" s="482"/>
      <c r="D27" s="294" t="str">
        <f t="shared" si="2"/>
        <v/>
      </c>
      <c r="E27" s="434"/>
      <c r="F27" s="314" t="str">
        <f>IFERROR(E27/'3. Residential Units'!$H$35,"")</f>
        <v/>
      </c>
      <c r="G27" s="315" t="str">
        <f>IFERROR(E27/'3. Residential Units'!$L$35,"")</f>
        <v/>
      </c>
      <c r="H27" s="316" t="str">
        <f t="shared" si="3"/>
        <v/>
      </c>
    </row>
    <row r="28" spans="2:8" x14ac:dyDescent="0.35">
      <c r="B28" s="481" t="s">
        <v>158</v>
      </c>
      <c r="C28" s="482"/>
      <c r="D28" s="294" t="str">
        <f t="shared" si="2"/>
        <v/>
      </c>
      <c r="E28" s="434"/>
      <c r="F28" s="314" t="str">
        <f>IFERROR(E28/'3. Residential Units'!$H$35,"")</f>
        <v/>
      </c>
      <c r="G28" s="315" t="str">
        <f>IFERROR(E28/'3. Residential Units'!$L$35,"")</f>
        <v/>
      </c>
      <c r="H28" s="316" t="str">
        <f t="shared" si="3"/>
        <v/>
      </c>
    </row>
    <row r="29" spans="2:8" x14ac:dyDescent="0.35">
      <c r="B29" s="481" t="s">
        <v>159</v>
      </c>
      <c r="C29" s="482"/>
      <c r="D29" s="294" t="str">
        <f t="shared" si="2"/>
        <v/>
      </c>
      <c r="E29" s="434"/>
      <c r="F29" s="314" t="str">
        <f>IFERROR(E29/'3. Residential Units'!$H$35,"")</f>
        <v/>
      </c>
      <c r="G29" s="315" t="str">
        <f>IFERROR(E29/'3. Residential Units'!$L$35,"")</f>
        <v/>
      </c>
      <c r="H29" s="316" t="str">
        <f t="shared" si="3"/>
        <v/>
      </c>
    </row>
    <row r="30" spans="2:8" x14ac:dyDescent="0.35">
      <c r="B30" s="481" t="s">
        <v>160</v>
      </c>
      <c r="C30" s="482"/>
      <c r="D30" s="294" t="str">
        <f t="shared" si="2"/>
        <v/>
      </c>
      <c r="E30" s="434"/>
      <c r="F30" s="314" t="str">
        <f>IFERROR(E30/'3. Residential Units'!$H$35,"")</f>
        <v/>
      </c>
      <c r="G30" s="315" t="str">
        <f>IFERROR(E30/'3. Residential Units'!$L$35,"")</f>
        <v/>
      </c>
      <c r="H30" s="316" t="str">
        <f t="shared" si="3"/>
        <v/>
      </c>
    </row>
    <row r="31" spans="2:8" x14ac:dyDescent="0.35">
      <c r="B31" s="481" t="s">
        <v>161</v>
      </c>
      <c r="C31" s="482"/>
      <c r="D31" s="294" t="str">
        <f t="shared" si="2"/>
        <v/>
      </c>
      <c r="E31" s="434"/>
      <c r="F31" s="314" t="str">
        <f>IFERROR(E31/'3. Residential Units'!$H$35,"")</f>
        <v/>
      </c>
      <c r="G31" s="315" t="str">
        <f>IFERROR(E31/'3. Residential Units'!$L$35,"")</f>
        <v/>
      </c>
      <c r="H31" s="316" t="str">
        <f t="shared" si="3"/>
        <v/>
      </c>
    </row>
    <row r="32" spans="2:8" x14ac:dyDescent="0.35">
      <c r="B32" s="481" t="s">
        <v>162</v>
      </c>
      <c r="C32" s="482"/>
      <c r="D32" s="294" t="str">
        <f t="shared" si="2"/>
        <v/>
      </c>
      <c r="E32" s="434"/>
      <c r="F32" s="314" t="str">
        <f>IFERROR(E32/'3. Residential Units'!$H$35,"")</f>
        <v/>
      </c>
      <c r="G32" s="315" t="str">
        <f>IFERROR(E32/'3. Residential Units'!$L$35,"")</f>
        <v/>
      </c>
      <c r="H32" s="316" t="str">
        <f t="shared" si="3"/>
        <v/>
      </c>
    </row>
    <row r="33" spans="2:8" x14ac:dyDescent="0.35">
      <c r="B33" s="481" t="s">
        <v>163</v>
      </c>
      <c r="C33" s="482"/>
      <c r="D33" s="294" t="str">
        <f t="shared" si="2"/>
        <v/>
      </c>
      <c r="E33" s="434"/>
      <c r="F33" s="314" t="str">
        <f>IFERROR(E33/'3. Residential Units'!$H$35,"")</f>
        <v/>
      </c>
      <c r="G33" s="315" t="str">
        <f>IFERROR(E33/'3. Residential Units'!$L$35,"")</f>
        <v/>
      </c>
      <c r="H33" s="316" t="str">
        <f t="shared" si="3"/>
        <v/>
      </c>
    </row>
    <row r="34" spans="2:8" x14ac:dyDescent="0.35">
      <c r="B34" s="481" t="s">
        <v>164</v>
      </c>
      <c r="C34" s="482"/>
      <c r="D34" s="294" t="str">
        <f t="shared" si="2"/>
        <v/>
      </c>
      <c r="E34" s="434"/>
      <c r="F34" s="314" t="str">
        <f>IFERROR(E34/'3. Residential Units'!$H$35,"")</f>
        <v/>
      </c>
      <c r="G34" s="315" t="str">
        <f>IFERROR(E34/'3. Residential Units'!$L$35,"")</f>
        <v/>
      </c>
      <c r="H34" s="316" t="str">
        <f t="shared" si="3"/>
        <v/>
      </c>
    </row>
    <row r="35" spans="2:8" x14ac:dyDescent="0.35">
      <c r="B35" s="481" t="s">
        <v>165</v>
      </c>
      <c r="C35" s="482"/>
      <c r="D35" s="294" t="str">
        <f t="shared" si="2"/>
        <v/>
      </c>
      <c r="E35" s="434"/>
      <c r="F35" s="314" t="str">
        <f>IFERROR(E35/'3. Residential Units'!$H$35,"")</f>
        <v/>
      </c>
      <c r="G35" s="315" t="str">
        <f>IFERROR(E35/'3. Residential Units'!$L$35,"")</f>
        <v/>
      </c>
      <c r="H35" s="316" t="str">
        <f t="shared" si="3"/>
        <v/>
      </c>
    </row>
    <row r="36" spans="2:8" x14ac:dyDescent="0.35">
      <c r="B36" s="490" t="s">
        <v>166</v>
      </c>
      <c r="C36" s="455"/>
      <c r="D36" s="325" t="str">
        <f t="shared" ca="1" si="2"/>
        <v/>
      </c>
      <c r="E36" s="336">
        <f ca="1">SUM(INDIRECT("E25:E"&amp;ROW()-1))</f>
        <v>0</v>
      </c>
      <c r="F36" s="314" t="str">
        <f ca="1">IFERROR(E36/'3. Residential Units'!$H$35,"")</f>
        <v/>
      </c>
      <c r="G36" s="315" t="str">
        <f ca="1">IFERROR(E36/'3. Residential Units'!$L$35,"")</f>
        <v/>
      </c>
      <c r="H36" s="316" t="str">
        <f t="shared" ca="1" si="3"/>
        <v/>
      </c>
    </row>
    <row r="37" spans="2:8" x14ac:dyDescent="0.35">
      <c r="B37" s="373" t="s">
        <v>167</v>
      </c>
      <c r="C37" s="335"/>
      <c r="D37" s="321"/>
      <c r="E37" s="321"/>
      <c r="F37" s="321"/>
      <c r="G37" s="321"/>
      <c r="H37" s="322"/>
    </row>
    <row r="38" spans="2:8" x14ac:dyDescent="0.35">
      <c r="B38" s="244" t="s">
        <v>168</v>
      </c>
      <c r="C38" s="391"/>
      <c r="D38" s="226"/>
      <c r="E38" s="226"/>
      <c r="F38" s="226"/>
      <c r="G38" s="226"/>
      <c r="H38" s="227"/>
    </row>
    <row r="39" spans="2:8" x14ac:dyDescent="0.35">
      <c r="B39" s="394" t="s">
        <v>169</v>
      </c>
      <c r="C39" s="395"/>
      <c r="D39" s="224"/>
      <c r="E39" s="224"/>
      <c r="F39" s="224"/>
      <c r="G39" s="224"/>
      <c r="H39" s="225"/>
    </row>
    <row r="40" spans="2:8" x14ac:dyDescent="0.35">
      <c r="B40" s="344" t="s">
        <v>170</v>
      </c>
      <c r="C40" s="259"/>
      <c r="D40" s="294" t="str">
        <f t="shared" ref="D40:D56" si="4">IFERROR(E40/$D$92,"")</f>
        <v/>
      </c>
      <c r="E40" s="434"/>
      <c r="F40" s="314" t="str">
        <f>IFERROR(E40/'3. Residential Units'!$H$35,"")</f>
        <v/>
      </c>
      <c r="G40" s="315" t="str">
        <f>IFERROR(E40/'3. Residential Units'!$L$35,"")</f>
        <v/>
      </c>
      <c r="H40" s="316" t="str">
        <f>IFERROR(E40/$D$92,"")</f>
        <v/>
      </c>
    </row>
    <row r="41" spans="2:8" x14ac:dyDescent="0.35">
      <c r="B41" s="344" t="s">
        <v>171</v>
      </c>
      <c r="C41" s="259"/>
      <c r="D41" s="294" t="str">
        <f t="shared" si="4"/>
        <v/>
      </c>
      <c r="E41" s="434"/>
      <c r="F41" s="314" t="str">
        <f>IFERROR(E41/'3. Residential Units'!$H$35,"")</f>
        <v/>
      </c>
      <c r="G41" s="315" t="str">
        <f>IFERROR(E41/'3. Residential Units'!$L$35,"")</f>
        <v/>
      </c>
      <c r="H41" s="316" t="str">
        <f t="shared" ref="H41:H56" si="5">IFERROR(E41/$D$92,"")</f>
        <v/>
      </c>
    </row>
    <row r="42" spans="2:8" x14ac:dyDescent="0.35">
      <c r="B42" s="344" t="s">
        <v>172</v>
      </c>
      <c r="C42" s="259"/>
      <c r="D42" s="294" t="str">
        <f t="shared" si="4"/>
        <v/>
      </c>
      <c r="E42" s="434"/>
      <c r="F42" s="314" t="str">
        <f>IFERROR(E42/'3. Residential Units'!$H$35,"")</f>
        <v/>
      </c>
      <c r="G42" s="315" t="str">
        <f>IFERROR(E42/'3. Residential Units'!$L$35,"")</f>
        <v/>
      </c>
      <c r="H42" s="316" t="str">
        <f t="shared" si="5"/>
        <v/>
      </c>
    </row>
    <row r="43" spans="2:8" x14ac:dyDescent="0.35">
      <c r="B43" s="344" t="s">
        <v>173</v>
      </c>
      <c r="C43" s="259"/>
      <c r="D43" s="294" t="str">
        <f t="shared" si="4"/>
        <v/>
      </c>
      <c r="E43" s="434"/>
      <c r="F43" s="314" t="str">
        <f>IFERROR(E43/'3. Residential Units'!$H$35,"")</f>
        <v/>
      </c>
      <c r="G43" s="315" t="str">
        <f>IFERROR(E43/'3. Residential Units'!$L$35,"")</f>
        <v/>
      </c>
      <c r="H43" s="316" t="str">
        <f t="shared" si="5"/>
        <v/>
      </c>
    </row>
    <row r="44" spans="2:8" x14ac:dyDescent="0.35">
      <c r="B44" s="344" t="s">
        <v>174</v>
      </c>
      <c r="C44" s="259"/>
      <c r="D44" s="294" t="str">
        <f t="shared" si="4"/>
        <v/>
      </c>
      <c r="E44" s="434"/>
      <c r="F44" s="314" t="str">
        <f>IFERROR(E44/'3. Residential Units'!$H$35,"")</f>
        <v/>
      </c>
      <c r="G44" s="315" t="str">
        <f>IFERROR(E44/'3. Residential Units'!$L$35,"")</f>
        <v/>
      </c>
      <c r="H44" s="316" t="str">
        <f t="shared" si="5"/>
        <v/>
      </c>
    </row>
    <row r="45" spans="2:8" x14ac:dyDescent="0.35">
      <c r="B45" s="344" t="s">
        <v>175</v>
      </c>
      <c r="C45" s="259"/>
      <c r="D45" s="294" t="str">
        <f t="shared" si="4"/>
        <v/>
      </c>
      <c r="E45" s="434"/>
      <c r="F45" s="314" t="str">
        <f>IFERROR(E45/'3. Residential Units'!$H$35,"")</f>
        <v/>
      </c>
      <c r="G45" s="315" t="str">
        <f>IFERROR(E45/'3. Residential Units'!$L$35,"")</f>
        <v/>
      </c>
      <c r="H45" s="316" t="str">
        <f t="shared" si="5"/>
        <v/>
      </c>
    </row>
    <row r="46" spans="2:8" x14ac:dyDescent="0.35">
      <c r="B46" s="344" t="s">
        <v>176</v>
      </c>
      <c r="C46" s="259"/>
      <c r="D46" s="294" t="str">
        <f t="shared" si="4"/>
        <v/>
      </c>
      <c r="E46" s="434"/>
      <c r="F46" s="314" t="str">
        <f>IFERROR(E46/'3. Residential Units'!$H$35,"")</f>
        <v/>
      </c>
      <c r="G46" s="315" t="str">
        <f>IFERROR(E46/'3. Residential Units'!$L$35,"")</f>
        <v/>
      </c>
      <c r="H46" s="316" t="str">
        <f t="shared" si="5"/>
        <v/>
      </c>
    </row>
    <row r="47" spans="2:8" x14ac:dyDescent="0.35">
      <c r="B47" s="344" t="s">
        <v>177</v>
      </c>
      <c r="C47" s="259"/>
      <c r="D47" s="294" t="str">
        <f t="shared" si="4"/>
        <v/>
      </c>
      <c r="E47" s="434"/>
      <c r="F47" s="314" t="str">
        <f>IFERROR(E47/'3. Residential Units'!$H$35,"")</f>
        <v/>
      </c>
      <c r="G47" s="315" t="str">
        <f>IFERROR(E47/'3. Residential Units'!$L$35,"")</f>
        <v/>
      </c>
      <c r="H47" s="316" t="str">
        <f t="shared" si="5"/>
        <v/>
      </c>
    </row>
    <row r="48" spans="2:8" x14ac:dyDescent="0.35">
      <c r="B48" s="344" t="s">
        <v>178</v>
      </c>
      <c r="C48" s="259"/>
      <c r="D48" s="294" t="str">
        <f t="shared" si="4"/>
        <v/>
      </c>
      <c r="E48" s="434"/>
      <c r="F48" s="314" t="str">
        <f>IFERROR(E48/'3. Residential Units'!$H$35,"")</f>
        <v/>
      </c>
      <c r="G48" s="315" t="str">
        <f>IFERROR(E48/'3. Residential Units'!$L$35,"")</f>
        <v/>
      </c>
      <c r="H48" s="316" t="str">
        <f t="shared" si="5"/>
        <v/>
      </c>
    </row>
    <row r="49" spans="2:8" x14ac:dyDescent="0.35">
      <c r="B49" s="344" t="s">
        <v>179</v>
      </c>
      <c r="C49" s="259"/>
      <c r="D49" s="294" t="str">
        <f t="shared" si="4"/>
        <v/>
      </c>
      <c r="E49" s="434"/>
      <c r="F49" s="314" t="str">
        <f>IFERROR(E49/'3. Residential Units'!$H$35,"")</f>
        <v/>
      </c>
      <c r="G49" s="315" t="str">
        <f>IFERROR(E49/'3. Residential Units'!$L$35,"")</f>
        <v/>
      </c>
      <c r="H49" s="316" t="str">
        <f t="shared" si="5"/>
        <v/>
      </c>
    </row>
    <row r="50" spans="2:8" x14ac:dyDescent="0.35">
      <c r="B50" s="344" t="s">
        <v>180</v>
      </c>
      <c r="C50" s="259"/>
      <c r="D50" s="294" t="str">
        <f t="shared" si="4"/>
        <v/>
      </c>
      <c r="E50" s="434"/>
      <c r="F50" s="314" t="str">
        <f>IFERROR(E50/'3. Residential Units'!$H$35,"")</f>
        <v/>
      </c>
      <c r="G50" s="315" t="str">
        <f>IFERROR(E50/'3. Residential Units'!$L$35,"")</f>
        <v/>
      </c>
      <c r="H50" s="316" t="str">
        <f t="shared" si="5"/>
        <v/>
      </c>
    </row>
    <row r="51" spans="2:8" x14ac:dyDescent="0.35">
      <c r="B51" s="344" t="s">
        <v>181</v>
      </c>
      <c r="C51" s="259"/>
      <c r="D51" s="294" t="str">
        <f t="shared" si="4"/>
        <v/>
      </c>
      <c r="E51" s="434"/>
      <c r="F51" s="314" t="str">
        <f>IFERROR(E51/'3. Residential Units'!$H$35,"")</f>
        <v/>
      </c>
      <c r="G51" s="315" t="str">
        <f>IFERROR(E51/'3. Residential Units'!$L$35,"")</f>
        <v/>
      </c>
      <c r="H51" s="316" t="str">
        <f t="shared" si="5"/>
        <v/>
      </c>
    </row>
    <row r="52" spans="2:8" x14ac:dyDescent="0.35">
      <c r="B52" s="344" t="s">
        <v>182</v>
      </c>
      <c r="C52" s="259"/>
      <c r="D52" s="294" t="str">
        <f t="shared" si="4"/>
        <v/>
      </c>
      <c r="E52" s="434"/>
      <c r="F52" s="314" t="str">
        <f>IFERROR(E52/'3. Residential Units'!$H$35,"")</f>
        <v/>
      </c>
      <c r="G52" s="315" t="str">
        <f>IFERROR(E52/'3. Residential Units'!$L$35,"")</f>
        <v/>
      </c>
      <c r="H52" s="316" t="str">
        <f t="shared" si="5"/>
        <v/>
      </c>
    </row>
    <row r="53" spans="2:8" x14ac:dyDescent="0.35">
      <c r="B53" s="344" t="s">
        <v>183</v>
      </c>
      <c r="C53" s="259"/>
      <c r="D53" s="294" t="str">
        <f t="shared" si="4"/>
        <v/>
      </c>
      <c r="E53" s="434"/>
      <c r="F53" s="314" t="str">
        <f>IFERROR(E53/'3. Residential Units'!$H$35,"")</f>
        <v/>
      </c>
      <c r="G53" s="315" t="str">
        <f>IFERROR(E53/'3. Residential Units'!$L$35,"")</f>
        <v/>
      </c>
      <c r="H53" s="316" t="str">
        <f t="shared" si="5"/>
        <v/>
      </c>
    </row>
    <row r="54" spans="2:8" x14ac:dyDescent="0.35">
      <c r="B54" s="344" t="s">
        <v>184</v>
      </c>
      <c r="C54" s="259"/>
      <c r="D54" s="294" t="str">
        <f t="shared" si="4"/>
        <v/>
      </c>
      <c r="E54" s="434"/>
      <c r="F54" s="314" t="str">
        <f>IFERROR(E54/'3. Residential Units'!$H$35,"")</f>
        <v/>
      </c>
      <c r="G54" s="315" t="str">
        <f>IFERROR(E54/'3. Residential Units'!$L$35,"")</f>
        <v/>
      </c>
      <c r="H54" s="316" t="str">
        <f t="shared" si="5"/>
        <v/>
      </c>
    </row>
    <row r="55" spans="2:8" x14ac:dyDescent="0.35">
      <c r="B55" s="344" t="s">
        <v>165</v>
      </c>
      <c r="C55" s="259"/>
      <c r="D55" s="294" t="str">
        <f t="shared" si="4"/>
        <v/>
      </c>
      <c r="E55" s="434"/>
      <c r="F55" s="314" t="str">
        <f>IFERROR(E55/'3. Residential Units'!$H$35,"")</f>
        <v/>
      </c>
      <c r="G55" s="315" t="str">
        <f>IFERROR(E55/'3. Residential Units'!$L$35,"")</f>
        <v/>
      </c>
      <c r="H55" s="316" t="str">
        <f t="shared" si="5"/>
        <v/>
      </c>
    </row>
    <row r="56" spans="2:8" x14ac:dyDescent="0.35">
      <c r="B56" s="392" t="s">
        <v>185</v>
      </c>
      <c r="C56" s="393"/>
      <c r="D56" s="325" t="str">
        <f t="shared" ca="1" si="4"/>
        <v/>
      </c>
      <c r="E56" s="326">
        <f ca="1">SUM(INDIRECT("E40:E"&amp;ROW()-1))</f>
        <v>0</v>
      </c>
      <c r="F56" s="314" t="str">
        <f ca="1">IFERROR(E56/'3. Residential Units'!$H$35,"")</f>
        <v/>
      </c>
      <c r="G56" s="315" t="str">
        <f ca="1">IFERROR(E56/'3. Residential Units'!$L$35,"")</f>
        <v/>
      </c>
      <c r="H56" s="316" t="str">
        <f t="shared" ca="1" si="5"/>
        <v/>
      </c>
    </row>
    <row r="57" spans="2:8" x14ac:dyDescent="0.35">
      <c r="B57" s="373" t="s">
        <v>186</v>
      </c>
      <c r="C57" s="335"/>
      <c r="D57" s="321"/>
      <c r="E57" s="321"/>
      <c r="F57" s="321"/>
      <c r="G57" s="321"/>
      <c r="H57" s="322"/>
    </row>
    <row r="58" spans="2:8" x14ac:dyDescent="0.35">
      <c r="B58" s="389" t="s">
        <v>187</v>
      </c>
      <c r="C58" s="390"/>
      <c r="D58" s="224"/>
      <c r="E58" s="224"/>
      <c r="F58" s="224"/>
      <c r="G58" s="224"/>
      <c r="H58" s="225"/>
    </row>
    <row r="59" spans="2:8" x14ac:dyDescent="0.35">
      <c r="B59" s="344" t="s">
        <v>188</v>
      </c>
      <c r="C59" s="259"/>
      <c r="D59" s="294" t="str">
        <f t="shared" ref="D59:D64" si="6">IFERROR(E59/$D$92,"")</f>
        <v/>
      </c>
      <c r="E59" s="434"/>
      <c r="F59" s="314" t="str">
        <f>IFERROR(E59/'3. Residential Units'!$H$35,"")</f>
        <v/>
      </c>
      <c r="G59" s="315" t="str">
        <f>IFERROR(E59/'3. Residential Units'!$L$35,"")</f>
        <v/>
      </c>
      <c r="H59" s="316" t="str">
        <f>IFERROR(E59/$D$92,"")</f>
        <v/>
      </c>
    </row>
    <row r="60" spans="2:8" x14ac:dyDescent="0.35">
      <c r="B60" s="344" t="s">
        <v>189</v>
      </c>
      <c r="C60" s="259"/>
      <c r="D60" s="294" t="str">
        <f t="shared" si="6"/>
        <v/>
      </c>
      <c r="E60" s="434"/>
      <c r="F60" s="314" t="str">
        <f>IFERROR(E60/'3. Residential Units'!$H$35,"")</f>
        <v/>
      </c>
      <c r="G60" s="315" t="str">
        <f>IFERROR(E60/'3. Residential Units'!$L$35,"")</f>
        <v/>
      </c>
      <c r="H60" s="316" t="str">
        <f t="shared" ref="H60:H64" si="7">IFERROR(E60/$D$92,"")</f>
        <v/>
      </c>
    </row>
    <row r="61" spans="2:8" x14ac:dyDescent="0.35">
      <c r="B61" s="344" t="s">
        <v>190</v>
      </c>
      <c r="C61" s="259"/>
      <c r="D61" s="294" t="str">
        <f t="shared" si="6"/>
        <v/>
      </c>
      <c r="E61" s="434"/>
      <c r="F61" s="314" t="str">
        <f>IFERROR(E61/'3. Residential Units'!$H$35,"")</f>
        <v/>
      </c>
      <c r="G61" s="315" t="str">
        <f>IFERROR(E61/'3. Residential Units'!$L$35,"")</f>
        <v/>
      </c>
      <c r="H61" s="316" t="str">
        <f t="shared" si="7"/>
        <v/>
      </c>
    </row>
    <row r="62" spans="2:8" x14ac:dyDescent="0.35">
      <c r="B62" s="344" t="s">
        <v>191</v>
      </c>
      <c r="C62" s="259"/>
      <c r="D62" s="294" t="str">
        <f t="shared" si="6"/>
        <v/>
      </c>
      <c r="E62" s="434"/>
      <c r="F62" s="314" t="str">
        <f>IFERROR(E62/'3. Residential Units'!$H$35,"")</f>
        <v/>
      </c>
      <c r="G62" s="315" t="str">
        <f>IFERROR(E62/'3. Residential Units'!$L$35,"")</f>
        <v/>
      </c>
      <c r="H62" s="316" t="str">
        <f t="shared" si="7"/>
        <v/>
      </c>
    </row>
    <row r="63" spans="2:8" x14ac:dyDescent="0.35">
      <c r="B63" s="344" t="s">
        <v>165</v>
      </c>
      <c r="C63" s="259"/>
      <c r="D63" s="294" t="str">
        <f t="shared" si="6"/>
        <v/>
      </c>
      <c r="E63" s="434"/>
      <c r="F63" s="314" t="str">
        <f>IFERROR(E63/'3. Residential Units'!$H$35,"")</f>
        <v/>
      </c>
      <c r="G63" s="315" t="str">
        <f>IFERROR(E63/'3. Residential Units'!$L$35,"")</f>
        <v/>
      </c>
      <c r="H63" s="316" t="str">
        <f t="shared" si="7"/>
        <v/>
      </c>
    </row>
    <row r="64" spans="2:8" x14ac:dyDescent="0.35">
      <c r="B64" s="392" t="s">
        <v>185</v>
      </c>
      <c r="C64" s="393"/>
      <c r="D64" s="325" t="str">
        <f t="shared" ca="1" si="6"/>
        <v/>
      </c>
      <c r="E64" s="326">
        <f ca="1">SUM(INDIRECT("E59:E"&amp;ROW()-1))</f>
        <v>0</v>
      </c>
      <c r="F64" s="314" t="str">
        <f ca="1">IFERROR(E64/'3. Residential Units'!$H$35,"")</f>
        <v/>
      </c>
      <c r="G64" s="315" t="str">
        <f ca="1">IFERROR(E64/'3. Residential Units'!$L$35,"")</f>
        <v/>
      </c>
      <c r="H64" s="316" t="str">
        <f t="shared" ca="1" si="7"/>
        <v/>
      </c>
    </row>
    <row r="65" spans="2:8" x14ac:dyDescent="0.35">
      <c r="B65" s="373" t="s">
        <v>192</v>
      </c>
      <c r="C65" s="335"/>
      <c r="D65" s="321"/>
      <c r="E65" s="321"/>
      <c r="F65" s="321"/>
      <c r="G65" s="321"/>
      <c r="H65" s="322"/>
    </row>
    <row r="66" spans="2:8" x14ac:dyDescent="0.35">
      <c r="B66" s="389" t="s">
        <v>193</v>
      </c>
      <c r="C66" s="390"/>
      <c r="D66" s="220"/>
      <c r="E66" s="330"/>
      <c r="F66" s="331"/>
      <c r="G66" s="332"/>
      <c r="H66" s="333"/>
    </row>
    <row r="67" spans="2:8" x14ac:dyDescent="0.35">
      <c r="B67" s="344" t="s">
        <v>194</v>
      </c>
      <c r="C67" s="259"/>
      <c r="D67" s="294" t="str">
        <f t="shared" ref="D67:D77" si="8">IFERROR(E67/$D$92,"")</f>
        <v/>
      </c>
      <c r="E67" s="434"/>
      <c r="F67" s="314" t="str">
        <f>IFERROR(E67/'3. Residential Units'!$H$35,"")</f>
        <v/>
      </c>
      <c r="G67" s="315" t="str">
        <f>IFERROR(E67/'3. Residential Units'!$L$35,"")</f>
        <v/>
      </c>
      <c r="H67" s="316" t="str">
        <f>IFERROR(E67/$D$92,"")</f>
        <v/>
      </c>
    </row>
    <row r="68" spans="2:8" x14ac:dyDescent="0.35">
      <c r="B68" s="344" t="s">
        <v>195</v>
      </c>
      <c r="C68" s="259"/>
      <c r="D68" s="294" t="str">
        <f t="shared" si="8"/>
        <v/>
      </c>
      <c r="E68" s="434"/>
      <c r="F68" s="314" t="str">
        <f>IFERROR(E68/'3. Residential Units'!$H$35,"")</f>
        <v/>
      </c>
      <c r="G68" s="315" t="str">
        <f>IFERROR(E68/'3. Residential Units'!$L$35,"")</f>
        <v/>
      </c>
      <c r="H68" s="316" t="str">
        <f t="shared" ref="H68:H77" si="9">IFERROR(E68/$D$92,"")</f>
        <v/>
      </c>
    </row>
    <row r="69" spans="2:8" x14ac:dyDescent="0.35">
      <c r="B69" s="344" t="s">
        <v>196</v>
      </c>
      <c r="C69" s="259"/>
      <c r="D69" s="294" t="str">
        <f t="shared" si="8"/>
        <v/>
      </c>
      <c r="E69" s="434"/>
      <c r="F69" s="314" t="str">
        <f>IFERROR(E69/'3. Residential Units'!$H$35,"")</f>
        <v/>
      </c>
      <c r="G69" s="315" t="str">
        <f>IFERROR(E69/'3. Residential Units'!$L$35,"")</f>
        <v/>
      </c>
      <c r="H69" s="316" t="str">
        <f t="shared" si="9"/>
        <v/>
      </c>
    </row>
    <row r="70" spans="2:8" x14ac:dyDescent="0.35">
      <c r="B70" s="344" t="s">
        <v>197</v>
      </c>
      <c r="C70" s="259"/>
      <c r="D70" s="294" t="str">
        <f t="shared" si="8"/>
        <v/>
      </c>
      <c r="E70" s="434"/>
      <c r="F70" s="314" t="str">
        <f>IFERROR(E70/'3. Residential Units'!$H$35,"")</f>
        <v/>
      </c>
      <c r="G70" s="315" t="str">
        <f>IFERROR(E70/'3. Residential Units'!$L$35,"")</f>
        <v/>
      </c>
      <c r="H70" s="316" t="str">
        <f t="shared" si="9"/>
        <v/>
      </c>
    </row>
    <row r="71" spans="2:8" x14ac:dyDescent="0.35">
      <c r="B71" s="344" t="s">
        <v>198</v>
      </c>
      <c r="C71" s="259"/>
      <c r="D71" s="294" t="str">
        <f t="shared" si="8"/>
        <v/>
      </c>
      <c r="E71" s="434"/>
      <c r="F71" s="314" t="str">
        <f>IFERROR(E71/'3. Residential Units'!$H$35,"")</f>
        <v/>
      </c>
      <c r="G71" s="315" t="str">
        <f>IFERROR(E71/'3. Residential Units'!$L$35,"")</f>
        <v/>
      </c>
      <c r="H71" s="316" t="str">
        <f t="shared" si="9"/>
        <v/>
      </c>
    </row>
    <row r="72" spans="2:8" x14ac:dyDescent="0.35">
      <c r="B72" s="344" t="s">
        <v>199</v>
      </c>
      <c r="C72" s="259"/>
      <c r="D72" s="294" t="str">
        <f t="shared" si="8"/>
        <v/>
      </c>
      <c r="E72" s="434"/>
      <c r="F72" s="314" t="str">
        <f>IFERROR(E72/'3. Residential Units'!$H$35,"")</f>
        <v/>
      </c>
      <c r="G72" s="315" t="str">
        <f>IFERROR(E72/'3. Residential Units'!$L$35,"")</f>
        <v/>
      </c>
      <c r="H72" s="316" t="str">
        <f t="shared" si="9"/>
        <v/>
      </c>
    </row>
    <row r="73" spans="2:8" x14ac:dyDescent="0.35">
      <c r="B73" s="344" t="s">
        <v>200</v>
      </c>
      <c r="C73" s="259"/>
      <c r="D73" s="294" t="str">
        <f t="shared" si="8"/>
        <v/>
      </c>
      <c r="E73" s="434"/>
      <c r="F73" s="314" t="str">
        <f>IFERROR(E73/'3. Residential Units'!$H$35,"")</f>
        <v/>
      </c>
      <c r="G73" s="315" t="str">
        <f>IFERROR(E73/'3. Residential Units'!$L$35,"")</f>
        <v/>
      </c>
      <c r="H73" s="316" t="str">
        <f t="shared" si="9"/>
        <v/>
      </c>
    </row>
    <row r="74" spans="2:8" x14ac:dyDescent="0.35">
      <c r="B74" s="344" t="s">
        <v>201</v>
      </c>
      <c r="C74" s="259"/>
      <c r="D74" s="294" t="str">
        <f t="shared" si="8"/>
        <v/>
      </c>
      <c r="E74" s="434"/>
      <c r="F74" s="314" t="str">
        <f>IFERROR(E74/'3. Residential Units'!$H$35,"")</f>
        <v/>
      </c>
      <c r="G74" s="315" t="str">
        <f>IFERROR(E74/'3. Residential Units'!$L$35,"")</f>
        <v/>
      </c>
      <c r="H74" s="316" t="str">
        <f t="shared" si="9"/>
        <v/>
      </c>
    </row>
    <row r="75" spans="2:8" x14ac:dyDescent="0.35">
      <c r="B75" s="344" t="s">
        <v>202</v>
      </c>
      <c r="C75" s="259"/>
      <c r="D75" s="294" t="str">
        <f t="shared" si="8"/>
        <v/>
      </c>
      <c r="E75" s="434"/>
      <c r="F75" s="314" t="str">
        <f>IFERROR(E75/'3. Residential Units'!$H$35,"")</f>
        <v/>
      </c>
      <c r="G75" s="315" t="str">
        <f>IFERROR(E75/'3. Residential Units'!$L$35,"")</f>
        <v/>
      </c>
      <c r="H75" s="316" t="str">
        <f t="shared" si="9"/>
        <v/>
      </c>
    </row>
    <row r="76" spans="2:8" x14ac:dyDescent="0.35">
      <c r="B76" s="344" t="s">
        <v>165</v>
      </c>
      <c r="C76" s="259"/>
      <c r="D76" s="294" t="str">
        <f t="shared" si="8"/>
        <v/>
      </c>
      <c r="E76" s="434"/>
      <c r="F76" s="314" t="str">
        <f>IFERROR(E76/'3. Residential Units'!$H$35,"")</f>
        <v/>
      </c>
      <c r="G76" s="315" t="str">
        <f>IFERROR(E76/'3. Residential Units'!$L$35,"")</f>
        <v/>
      </c>
      <c r="H76" s="316" t="str">
        <f t="shared" si="9"/>
        <v/>
      </c>
    </row>
    <row r="77" spans="2:8" x14ac:dyDescent="0.35">
      <c r="B77" s="392" t="s">
        <v>185</v>
      </c>
      <c r="C77" s="393"/>
      <c r="D77" s="325" t="str">
        <f t="shared" ca="1" si="8"/>
        <v/>
      </c>
      <c r="E77" s="326">
        <f ca="1">SUM(INDIRECT("E67:E"&amp;ROW()-1))</f>
        <v>0</v>
      </c>
      <c r="F77" s="314" t="str">
        <f ca="1">IFERROR(E77/'3. Residential Units'!$H$35,"")</f>
        <v/>
      </c>
      <c r="G77" s="315" t="str">
        <f ca="1">IFERROR(E77/'3. Residential Units'!$L$35,"")</f>
        <v/>
      </c>
      <c r="H77" s="316" t="str">
        <f t="shared" ca="1" si="9"/>
        <v/>
      </c>
    </row>
    <row r="78" spans="2:8" x14ac:dyDescent="0.35">
      <c r="B78" s="373" t="s">
        <v>203</v>
      </c>
      <c r="C78" s="352"/>
      <c r="D78" s="321"/>
      <c r="E78" s="321"/>
      <c r="F78" s="321"/>
      <c r="G78" s="321"/>
      <c r="H78" s="322"/>
    </row>
    <row r="79" spans="2:8" x14ac:dyDescent="0.35">
      <c r="B79" s="389" t="s">
        <v>204</v>
      </c>
      <c r="C79" s="390"/>
      <c r="D79" s="220"/>
      <c r="E79" s="330"/>
      <c r="F79" s="331"/>
      <c r="G79" s="332"/>
      <c r="H79" s="333"/>
    </row>
    <row r="80" spans="2:8" x14ac:dyDescent="0.35">
      <c r="B80" s="344" t="s">
        <v>205</v>
      </c>
      <c r="C80" s="259"/>
      <c r="D80" s="294" t="str">
        <f>IFERROR(E80/$D$92,"")</f>
        <v/>
      </c>
      <c r="E80" s="434"/>
      <c r="F80" s="314" t="str">
        <f>IFERROR(E80/'3. Residential Units'!$H$35,"")</f>
        <v/>
      </c>
      <c r="G80" s="315" t="str">
        <f>IFERROR(E80/'3. Residential Units'!$L$35,"")</f>
        <v/>
      </c>
      <c r="H80" s="316" t="str">
        <f>IFERROR(E80/$D$92,"")</f>
        <v/>
      </c>
    </row>
    <row r="81" spans="2:8" x14ac:dyDescent="0.35">
      <c r="B81" s="344" t="s">
        <v>206</v>
      </c>
      <c r="C81" s="259"/>
      <c r="D81" s="294" t="str">
        <f t="shared" ref="D81:D82" si="10">IFERROR(E81/$D$92,"")</f>
        <v/>
      </c>
      <c r="E81" s="434"/>
      <c r="F81" s="314" t="str">
        <f>IFERROR(E81/'3. Residential Units'!$H$35,"")</f>
        <v/>
      </c>
      <c r="G81" s="315" t="str">
        <f>IFERROR(E81/'3. Residential Units'!$L$35,"")</f>
        <v/>
      </c>
      <c r="H81" s="316" t="str">
        <f t="shared" ref="H81:H82" si="11">IFERROR(E81/$D$92,"")</f>
        <v/>
      </c>
    </row>
    <row r="82" spans="2:8" x14ac:dyDescent="0.35">
      <c r="B82" s="344" t="s">
        <v>207</v>
      </c>
      <c r="C82" s="259"/>
      <c r="D82" s="294" t="str">
        <f t="shared" si="10"/>
        <v/>
      </c>
      <c r="E82" s="434"/>
      <c r="F82" s="314" t="str">
        <f>IFERROR(E82/'3. Residential Units'!$H$35,"")</f>
        <v/>
      </c>
      <c r="G82" s="315" t="str">
        <f>IFERROR(E82/'3. Residential Units'!$L$35,"")</f>
        <v/>
      </c>
      <c r="H82" s="316" t="str">
        <f t="shared" si="11"/>
        <v/>
      </c>
    </row>
    <row r="83" spans="2:8" x14ac:dyDescent="0.35">
      <c r="B83" s="392" t="s">
        <v>185</v>
      </c>
      <c r="C83" s="393"/>
      <c r="D83" s="325" t="str">
        <f>IFERROR(E83/$D$92,"")</f>
        <v/>
      </c>
      <c r="E83" s="326">
        <f>SUM(E80:E82)</f>
        <v>0</v>
      </c>
      <c r="F83" s="327" t="str">
        <f>IFERROR(E83/'3. Residential Units'!$H$35,"")</f>
        <v/>
      </c>
      <c r="G83" s="328" t="str">
        <f>IFERROR(E83/'3. Residential Units'!$L$35,"")</f>
        <v/>
      </c>
      <c r="H83" s="329" t="str">
        <f>IFERROR(E83/$D$92,"")</f>
        <v/>
      </c>
    </row>
    <row r="84" spans="2:8" x14ac:dyDescent="0.35">
      <c r="B84" s="334"/>
      <c r="C84" s="407"/>
      <c r="D84" s="321"/>
      <c r="E84" s="321"/>
      <c r="F84" s="321"/>
      <c r="G84" s="321"/>
      <c r="H84" s="322"/>
    </row>
    <row r="85" spans="2:8" x14ac:dyDescent="0.35">
      <c r="B85" s="484" t="s">
        <v>208</v>
      </c>
      <c r="C85" s="485"/>
      <c r="D85" s="345" t="str">
        <f ca="1">IFERROR(E85/$D$92,"")</f>
        <v/>
      </c>
      <c r="E85" s="346">
        <f ca="1">SUM(E56,E64,E77,E83)</f>
        <v>0</v>
      </c>
      <c r="F85" s="347" t="str">
        <f ca="1">IFERROR(E85/'3. Residential Units'!$H$35,"")</f>
        <v/>
      </c>
      <c r="G85" s="348" t="str">
        <f ca="1">IFERROR(E85/'3. Residential Units'!$L$35,"")</f>
        <v/>
      </c>
      <c r="H85" s="349" t="str">
        <f ca="1">IFERROR(E85/$D$92,"")</f>
        <v/>
      </c>
    </row>
    <row r="86" spans="2:8" x14ac:dyDescent="0.35">
      <c r="B86" s="488"/>
      <c r="C86" s="489"/>
      <c r="D86" s="321"/>
      <c r="E86" s="321"/>
      <c r="F86" s="321"/>
      <c r="G86" s="321"/>
      <c r="H86" s="322"/>
    </row>
    <row r="87" spans="2:8" x14ac:dyDescent="0.35">
      <c r="B87" s="486" t="s">
        <v>209</v>
      </c>
      <c r="C87" s="487"/>
      <c r="D87" s="345" t="str">
        <f>IFERROR(E87/$D$92,"")</f>
        <v/>
      </c>
      <c r="E87" s="435"/>
      <c r="F87" s="347" t="str">
        <f>IFERROR(E87/'3. Residential Units'!$H$35,"")</f>
        <v/>
      </c>
      <c r="G87" s="348" t="str">
        <f>IFERROR(E87/'3. Residential Units'!$L$35,"")</f>
        <v/>
      </c>
      <c r="H87" s="349" t="str">
        <f>IFERROR(E87/$D$92,"")</f>
        <v/>
      </c>
    </row>
    <row r="88" spans="2:8" x14ac:dyDescent="0.35">
      <c r="B88" s="251"/>
      <c r="C88" s="321"/>
      <c r="D88" s="321"/>
      <c r="E88" s="321"/>
      <c r="F88" s="321"/>
      <c r="G88" s="321"/>
      <c r="H88" s="322"/>
    </row>
    <row r="89" spans="2:8" x14ac:dyDescent="0.35">
      <c r="B89" s="463" t="s">
        <v>210</v>
      </c>
      <c r="C89" s="483"/>
      <c r="D89" s="350"/>
      <c r="E89" s="295">
        <f ca="1">SUM(E22,E36,E85,E87)</f>
        <v>0</v>
      </c>
      <c r="F89" s="314" t="str">
        <f ca="1">IFERROR(E89/'3. Residential Units'!$H$35,"")</f>
        <v/>
      </c>
      <c r="G89" s="315" t="str">
        <f ca="1">IFERROR(E89/'3. Residential Units'!$L$35,"")</f>
        <v/>
      </c>
      <c r="H89" s="316" t="str">
        <f ca="1">IFERROR(E89/$D$92,"")</f>
        <v/>
      </c>
    </row>
    <row r="90" spans="2:8" ht="15.75" customHeight="1" x14ac:dyDescent="0.35"/>
    <row r="91" spans="2:8" x14ac:dyDescent="0.35">
      <c r="B91" s="448" t="s">
        <v>211</v>
      </c>
      <c r="C91" s="462"/>
      <c r="D91" s="462"/>
      <c r="E91" s="462"/>
      <c r="F91" s="462"/>
      <c r="G91" s="449"/>
    </row>
    <row r="92" spans="2:8" x14ac:dyDescent="0.35">
      <c r="B92" s="501" t="s">
        <v>212</v>
      </c>
      <c r="C92" s="502"/>
      <c r="D92" s="222">
        <f>'2. Project Details &amp; Narrative'!G10</f>
        <v>0</v>
      </c>
      <c r="E92" s="499" t="str">
        <f ca="1">IF(E89=D92,"Development Costs Match","Development Costs Do NOT Match")</f>
        <v>Development Costs Match</v>
      </c>
      <c r="F92" s="499"/>
      <c r="G92" s="500"/>
    </row>
    <row r="93" spans="2:8" x14ac:dyDescent="0.35">
      <c r="B93" s="497" t="s">
        <v>213</v>
      </c>
      <c r="C93" s="498"/>
      <c r="D93" s="221">
        <f ca="1">E16-E89</f>
        <v>0</v>
      </c>
      <c r="E93" s="495" t="str">
        <f ca="1">IF(D93=0,"Sources &amp; Uses Match","Sources and Uses Do NOT Match")</f>
        <v>Sources &amp; Uses Match</v>
      </c>
      <c r="F93" s="495"/>
      <c r="G93" s="496"/>
    </row>
  </sheetData>
  <sheetProtection algorithmName="SHA-512" hashValue="tX/ZDN39nnz/v7MCyrwgrkFTrQdh/U9XdfeFeA5x9M/csi9XpU3U1LPa2I5YtYjJ4ahUsFjlfHOpGEK5jIOb+g==" saltValue="Pnz2HVHMpmOVq+/W391e7g==" spinCount="100000" sheet="1" objects="1" scenarios="1"/>
  <mergeCells count="26">
    <mergeCell ref="B6:H6"/>
    <mergeCell ref="B19:H19"/>
    <mergeCell ref="B20:C20"/>
    <mergeCell ref="E93:G93"/>
    <mergeCell ref="B93:C93"/>
    <mergeCell ref="E92:G92"/>
    <mergeCell ref="B92:C92"/>
    <mergeCell ref="B91:G91"/>
    <mergeCell ref="B22:C22"/>
    <mergeCell ref="B24:C24"/>
    <mergeCell ref="B25:C25"/>
    <mergeCell ref="B26:C26"/>
    <mergeCell ref="B27:C27"/>
    <mergeCell ref="B28:C28"/>
    <mergeCell ref="B29:C29"/>
    <mergeCell ref="B30:C30"/>
    <mergeCell ref="B31:C31"/>
    <mergeCell ref="B32:C32"/>
    <mergeCell ref="B89:C89"/>
    <mergeCell ref="B85:C85"/>
    <mergeCell ref="B87:C87"/>
    <mergeCell ref="B86:C86"/>
    <mergeCell ref="B33:C33"/>
    <mergeCell ref="B34:C34"/>
    <mergeCell ref="B35:C35"/>
    <mergeCell ref="B36:C36"/>
  </mergeCells>
  <conditionalFormatting sqref="D92:E92">
    <cfRule type="expression" dxfId="7" priority="8">
      <formula>$E$89 =$D$92</formula>
    </cfRule>
    <cfRule type="expression" dxfId="6" priority="9">
      <formula>$E$89&lt;&gt;$D$92</formula>
    </cfRule>
  </conditionalFormatting>
  <conditionalFormatting sqref="D93:E93">
    <cfRule type="expression" dxfId="5" priority="1">
      <formula>$D$93&lt;&gt; 0</formula>
    </cfRule>
    <cfRule type="expression" dxfId="4" priority="5">
      <formula>$D$93 = 0</formula>
    </cfRule>
  </conditionalFormatting>
  <dataValidations count="1">
    <dataValidation type="list" allowBlank="1" showInputMessage="1" showErrorMessage="1" sqref="C8:C15" xr:uid="{6549BFC3-2AE3-4504-B285-44938BD2DFC5}">
      <formula1>"Yes, No"</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FB557-ECC7-4C28-9FEE-E6A7859BFB2D}">
  <sheetPr codeName="Sheet5"/>
  <dimension ref="A1:U48"/>
  <sheetViews>
    <sheetView zoomScale="90" zoomScaleNormal="90" workbookViewId="0">
      <selection activeCell="D3" sqref="D3"/>
    </sheetView>
  </sheetViews>
  <sheetFormatPr defaultColWidth="8.88671875" defaultRowHeight="13.8" x14ac:dyDescent="0.3"/>
  <cols>
    <col min="1" max="1" width="3" style="35" customWidth="1"/>
    <col min="2" max="2" width="33.109375" style="35" bestFit="1" customWidth="1"/>
    <col min="3" max="3" width="15.109375" style="35" bestFit="1" customWidth="1"/>
    <col min="4" max="7" width="15.109375" style="35" customWidth="1"/>
    <col min="8" max="8" width="3" style="35" customWidth="1"/>
    <col min="9" max="9" width="20.33203125" style="35" bestFit="1" customWidth="1"/>
    <col min="10" max="10" width="14.33203125" style="35" bestFit="1" customWidth="1"/>
    <col min="11" max="11" width="13" style="35" bestFit="1" customWidth="1"/>
    <col min="12" max="12" width="16.33203125" style="35" customWidth="1"/>
    <col min="13" max="13" width="3" style="35" customWidth="1"/>
    <col min="14" max="14" width="9.6640625" style="35" customWidth="1"/>
    <col min="15" max="15" width="9.6640625" style="44" customWidth="1"/>
    <col min="16" max="19" width="9.6640625" style="35" customWidth="1"/>
    <col min="20" max="22" width="15.6640625" style="35" customWidth="1"/>
    <col min="23" max="16384" width="8.88671875" style="35"/>
  </cols>
  <sheetData>
    <row r="1" spans="1:21" ht="21.6" customHeight="1" thickBot="1" x14ac:dyDescent="0.45">
      <c r="A1" s="310" t="s">
        <v>214</v>
      </c>
      <c r="M1" s="138"/>
    </row>
    <row r="2" spans="1:21" ht="15" customHeight="1" thickTop="1" x14ac:dyDescent="0.35">
      <c r="I2" s="512" t="s">
        <v>215</v>
      </c>
      <c r="J2" s="513"/>
      <c r="K2" s="514"/>
      <c r="M2" s="43"/>
      <c r="N2" s="512" t="s">
        <v>216</v>
      </c>
      <c r="O2" s="513"/>
      <c r="P2" s="513"/>
      <c r="Q2" s="513"/>
      <c r="R2" s="513"/>
      <c r="S2" s="514"/>
      <c r="U2" s="155"/>
    </row>
    <row r="3" spans="1:21" ht="15" x14ac:dyDescent="0.35">
      <c r="A3" s="437"/>
      <c r="B3" s="313" t="s">
        <v>5</v>
      </c>
      <c r="C3" s="312"/>
      <c r="D3" s="312"/>
      <c r="E3" s="312"/>
      <c r="I3" s="235" t="s">
        <v>217</v>
      </c>
      <c r="J3" s="236"/>
      <c r="K3" s="130">
        <v>1.35</v>
      </c>
      <c r="M3" s="43"/>
      <c r="N3" s="135"/>
      <c r="O3" s="47" t="s">
        <v>218</v>
      </c>
      <c r="P3" s="48" t="s">
        <v>125</v>
      </c>
      <c r="Q3" s="48" t="s">
        <v>126</v>
      </c>
      <c r="R3" s="48" t="s">
        <v>127</v>
      </c>
      <c r="S3" s="169" t="s">
        <v>128</v>
      </c>
      <c r="T3" s="167"/>
    </row>
    <row r="4" spans="1:21" ht="15" x14ac:dyDescent="0.35">
      <c r="B4" s="374" t="s">
        <v>219</v>
      </c>
      <c r="C4" s="312"/>
      <c r="D4" s="312"/>
      <c r="E4" s="312"/>
      <c r="I4" s="237" t="s">
        <v>220</v>
      </c>
      <c r="J4" s="238"/>
      <c r="K4" s="131">
        <v>1.05</v>
      </c>
      <c r="M4" s="111"/>
      <c r="N4" s="166" t="s">
        <v>119</v>
      </c>
      <c r="O4" s="211">
        <f>'PILOT Rents'!C6</f>
        <v>1016.25</v>
      </c>
      <c r="P4" s="212">
        <f>'PILOT Rents'!C7</f>
        <v>1088.75</v>
      </c>
      <c r="Q4" s="212">
        <f>'PILOT Rents'!C8</f>
        <v>1306.25</v>
      </c>
      <c r="R4" s="212">
        <f>'PILOT Rents'!C9</f>
        <v>1509.375</v>
      </c>
      <c r="S4" s="212">
        <f>'PILOT Rents'!C10</f>
        <v>1683.75</v>
      </c>
      <c r="T4" s="167"/>
    </row>
    <row r="5" spans="1:21" ht="15" customHeight="1" thickBot="1" x14ac:dyDescent="0.4">
      <c r="B5" s="311"/>
      <c r="C5" s="311"/>
      <c r="D5" s="311"/>
      <c r="E5" s="311"/>
      <c r="I5" s="237" t="s">
        <v>221</v>
      </c>
      <c r="J5" s="238"/>
      <c r="K5" s="132">
        <v>2.8139999999999998E-2</v>
      </c>
      <c r="N5" s="167" t="s">
        <v>118</v>
      </c>
      <c r="O5" s="213">
        <f>'PILOT Rents'!$D$6</f>
        <v>1219.5</v>
      </c>
      <c r="P5" s="214">
        <f>'PILOT Rents'!D7</f>
        <v>1306.5</v>
      </c>
      <c r="Q5" s="214">
        <f>'PILOT Rents'!D8</f>
        <v>1567.5</v>
      </c>
      <c r="R5" s="214">
        <f>'PILOT Rents'!D9</f>
        <v>1811.25</v>
      </c>
      <c r="S5" s="214">
        <f>'PILOT Rents'!D10</f>
        <v>2020.5</v>
      </c>
      <c r="T5" s="167"/>
    </row>
    <row r="6" spans="1:21" ht="15" customHeight="1" thickTop="1" x14ac:dyDescent="0.35">
      <c r="B6" s="512" t="s">
        <v>222</v>
      </c>
      <c r="C6" s="513"/>
      <c r="D6" s="514"/>
      <c r="I6" s="237" t="s">
        <v>223</v>
      </c>
      <c r="J6" s="238"/>
      <c r="K6" s="132">
        <f>0.03</f>
        <v>0.03</v>
      </c>
      <c r="N6" s="167" t="s">
        <v>117</v>
      </c>
      <c r="O6" s="213">
        <f>'PILOT Rents'!$E$6</f>
        <v>1422.5</v>
      </c>
      <c r="P6" s="214">
        <f>'PILOT Rents'!E7</f>
        <v>1524.375</v>
      </c>
      <c r="Q6" s="214">
        <f>'PILOT Rents'!E8</f>
        <v>1828.75</v>
      </c>
      <c r="R6" s="214">
        <f>'PILOT Rents'!E9</f>
        <v>2114.375</v>
      </c>
      <c r="S6" s="215">
        <f>'PILOT Rents'!E10</f>
        <v>2358.75</v>
      </c>
      <c r="T6" s="167"/>
    </row>
    <row r="7" spans="1:21" ht="15" customHeight="1" thickBot="1" x14ac:dyDescent="0.4">
      <c r="B7" s="121" t="s">
        <v>224</v>
      </c>
      <c r="C7" s="505">
        <f>'1. Applicant Information'!D10</f>
        <v>0</v>
      </c>
      <c r="D7" s="506"/>
      <c r="I7" s="239" t="s">
        <v>225</v>
      </c>
      <c r="J7" s="240"/>
      <c r="K7" s="272">
        <f>IF(C11="Yes",80%,70%)</f>
        <v>0.7</v>
      </c>
      <c r="N7" s="168" t="s">
        <v>116</v>
      </c>
      <c r="O7" s="216">
        <f>'PILOT Rents'!$F$6</f>
        <v>1626.25</v>
      </c>
      <c r="P7" s="217">
        <f>'PILOT Rents'!F7</f>
        <v>1742.5</v>
      </c>
      <c r="Q7" s="217">
        <f>'PILOT Rents'!F8</f>
        <v>2091.25</v>
      </c>
      <c r="R7" s="217">
        <f>'PILOT Rents'!F9</f>
        <v>2415.625</v>
      </c>
      <c r="S7" s="217">
        <f>'PILOT Rents'!F10</f>
        <v>2695</v>
      </c>
      <c r="T7" s="167"/>
    </row>
    <row r="8" spans="1:21" ht="15" customHeight="1" thickTop="1" thickBot="1" x14ac:dyDescent="0.4">
      <c r="B8" s="119" t="s">
        <v>226</v>
      </c>
      <c r="C8" s="507">
        <f>'2. Project Details &amp; Narrative'!G7</f>
        <v>0</v>
      </c>
      <c r="D8" s="508"/>
      <c r="N8" s="136" t="s">
        <v>227</v>
      </c>
      <c r="O8" s="273" t="str">
        <f>IFERROR(_xlfn.XLOOKUP(C10,'PILOT Rents'!C24:AA24,'PILOT Rents'!C25:AA25),"")</f>
        <v/>
      </c>
      <c r="P8" s="274" t="str">
        <f>IFERROR(_xlfn.XLOOKUP(C10,'PILOT Rents'!C24:AA24,'PILOT Rents'!C26:AA26),"")</f>
        <v/>
      </c>
      <c r="Q8" s="274" t="str">
        <f>IFERROR(_xlfn.XLOOKUP(C10,'PILOT Rents'!C24:AA24,'PILOT Rents'!C27:AA27),"")</f>
        <v/>
      </c>
      <c r="R8" s="274" t="str">
        <f>IFERROR(_xlfn.XLOOKUP(C10,'PILOT Rents'!C24:AA24,'PILOT Rents'!C28:AA28),"")</f>
        <v/>
      </c>
      <c r="S8" s="275" t="str">
        <f>IFERROR(_xlfn.XLOOKUP(C10,'PILOT Rents'!C24:AA24,'PILOT Rents'!C29:AA29),"")</f>
        <v/>
      </c>
    </row>
    <row r="9" spans="1:21" ht="15" customHeight="1" thickTop="1" thickBot="1" x14ac:dyDescent="0.4">
      <c r="B9" s="119" t="s">
        <v>228</v>
      </c>
      <c r="C9" s="507">
        <f>'2. Project Details &amp; Narrative'!C7</f>
        <v>0</v>
      </c>
      <c r="D9" s="508"/>
      <c r="I9" s="509" t="s">
        <v>229</v>
      </c>
      <c r="J9" s="510"/>
      <c r="K9" s="510"/>
      <c r="L9" s="511"/>
      <c r="O9" s="35"/>
    </row>
    <row r="10" spans="1:21" ht="15" customHeight="1" thickTop="1" thickBot="1" x14ac:dyDescent="0.4">
      <c r="B10" s="119" t="s">
        <v>230</v>
      </c>
      <c r="C10" s="515">
        <f>'2. Project Details &amp; Narrative'!C9</f>
        <v>0</v>
      </c>
      <c r="D10" s="516"/>
      <c r="I10" s="117"/>
      <c r="J10" s="139" t="s">
        <v>231</v>
      </c>
      <c r="K10" s="140" t="s">
        <v>232</v>
      </c>
      <c r="L10" s="118" t="s">
        <v>233</v>
      </c>
      <c r="N10" s="522" t="s">
        <v>234</v>
      </c>
      <c r="O10" s="523"/>
      <c r="P10" s="523"/>
      <c r="Q10" s="523"/>
      <c r="R10" s="523"/>
      <c r="S10" s="524"/>
    </row>
    <row r="11" spans="1:21" ht="15" customHeight="1" thickTop="1" thickBot="1" x14ac:dyDescent="0.4">
      <c r="B11" s="129" t="s">
        <v>235</v>
      </c>
      <c r="C11" s="517">
        <f>'2. Project Details &amp; Narrative'!C10</f>
        <v>0</v>
      </c>
      <c r="D11" s="518"/>
      <c r="I11" s="112" t="s">
        <v>236</v>
      </c>
      <c r="J11" s="198">
        <f>C17</f>
        <v>0</v>
      </c>
      <c r="K11" s="206">
        <f>IF(C20&gt;=K7,C18,SUM(O20:S23))</f>
        <v>0</v>
      </c>
      <c r="L11" s="199">
        <f t="shared" ref="L11:L25" si="0">J11-K11</f>
        <v>0</v>
      </c>
      <c r="N11" s="143"/>
      <c r="O11" s="133" t="s">
        <v>218</v>
      </c>
      <c r="P11" s="134" t="s">
        <v>125</v>
      </c>
      <c r="Q11" s="134" t="s">
        <v>126</v>
      </c>
      <c r="R11" s="134" t="s">
        <v>127</v>
      </c>
      <c r="S11" s="144" t="s">
        <v>128</v>
      </c>
    </row>
    <row r="12" spans="1:21" ht="15" customHeight="1" thickTop="1" thickBot="1" x14ac:dyDescent="0.4">
      <c r="I12" s="113" t="s">
        <v>237</v>
      </c>
      <c r="J12" s="200">
        <f t="shared" ref="J12:J25" si="1">J11*(1+$K$6)</f>
        <v>0</v>
      </c>
      <c r="K12" s="201">
        <f t="shared" ref="K12:K25" si="2">IFERROR((J12-$C$16)*$C$20,0)</f>
        <v>0</v>
      </c>
      <c r="L12" s="202">
        <f t="shared" si="0"/>
        <v>0</v>
      </c>
      <c r="N12" s="145" t="s">
        <v>119</v>
      </c>
      <c r="O12" s="276" t="str">
        <f t="shared" ref="O12:R15" si="3">IFERROR(IF(((O$8-O4)*12)&gt;0,((O$8-O4)*12),0),"")</f>
        <v/>
      </c>
      <c r="P12" s="277" t="str">
        <f t="shared" si="3"/>
        <v/>
      </c>
      <c r="Q12" s="277" t="str">
        <f t="shared" si="3"/>
        <v/>
      </c>
      <c r="R12" s="277" t="str">
        <f t="shared" si="3"/>
        <v/>
      </c>
      <c r="S12" s="278" t="str">
        <f>IFERROR(IF(((S$8-S4)*12*$K$4)&gt;0,((S$8-S4)*12),0),"")</f>
        <v/>
      </c>
    </row>
    <row r="13" spans="1:21" ht="15" customHeight="1" thickTop="1" x14ac:dyDescent="0.35">
      <c r="B13" s="519" t="s">
        <v>238</v>
      </c>
      <c r="C13" s="520"/>
      <c r="D13" s="520"/>
      <c r="E13" s="520"/>
      <c r="F13" s="520"/>
      <c r="G13" s="521"/>
      <c r="I13" s="113" t="s">
        <v>239</v>
      </c>
      <c r="J13" s="200">
        <f t="shared" si="1"/>
        <v>0</v>
      </c>
      <c r="K13" s="201">
        <f t="shared" si="2"/>
        <v>0</v>
      </c>
      <c r="L13" s="202">
        <f t="shared" si="0"/>
        <v>0</v>
      </c>
      <c r="N13" s="146" t="s">
        <v>118</v>
      </c>
      <c r="O13" s="279" t="str">
        <f t="shared" si="3"/>
        <v/>
      </c>
      <c r="P13" s="280" t="str">
        <f t="shared" si="3"/>
        <v/>
      </c>
      <c r="Q13" s="280" t="str">
        <f t="shared" si="3"/>
        <v/>
      </c>
      <c r="R13" s="280" t="str">
        <f t="shared" si="3"/>
        <v/>
      </c>
      <c r="S13" s="281" t="str">
        <f>IFERROR(IF(((S$8-S5)*12)&gt;0,((S$8-S5)*12),0),"")</f>
        <v/>
      </c>
    </row>
    <row r="14" spans="1:21" ht="15" customHeight="1" x14ac:dyDescent="0.35">
      <c r="B14" s="119" t="s">
        <v>76</v>
      </c>
      <c r="C14" s="262">
        <f>'2. Project Details &amp; Narrative'!G9</f>
        <v>0</v>
      </c>
      <c r="D14" s="96"/>
      <c r="E14" s="96"/>
      <c r="F14" s="96"/>
      <c r="G14" s="120"/>
      <c r="I14" s="113" t="s">
        <v>240</v>
      </c>
      <c r="J14" s="200">
        <f t="shared" si="1"/>
        <v>0</v>
      </c>
      <c r="K14" s="201">
        <f t="shared" si="2"/>
        <v>0</v>
      </c>
      <c r="L14" s="202">
        <f t="shared" si="0"/>
        <v>0</v>
      </c>
      <c r="N14" s="146" t="s">
        <v>117</v>
      </c>
      <c r="O14" s="279" t="str">
        <f t="shared" si="3"/>
        <v/>
      </c>
      <c r="P14" s="280" t="str">
        <f t="shared" si="3"/>
        <v/>
      </c>
      <c r="Q14" s="280" t="str">
        <f t="shared" si="3"/>
        <v/>
      </c>
      <c r="R14" s="280" t="str">
        <f t="shared" si="3"/>
        <v/>
      </c>
      <c r="S14" s="281" t="str">
        <f>IFERROR(IF(((S$8-S6)*12)&gt;0,((S$8-S6)*12),0),"")</f>
        <v/>
      </c>
    </row>
    <row r="15" spans="1:21" ht="15" customHeight="1" x14ac:dyDescent="0.35">
      <c r="B15" s="119" t="s">
        <v>241</v>
      </c>
      <c r="C15" s="262">
        <f>(IFERROR(('2. Project Details &amp; Narrative'!G13/('2. Project Details &amp; Narrative'!G13+'2. Project Details &amp; Narrative'!G14))*'4. Sources &amp; Uses'!D92,0))</f>
        <v>0</v>
      </c>
      <c r="D15" s="97" t="s">
        <v>242</v>
      </c>
      <c r="E15" s="96"/>
      <c r="F15" s="96"/>
      <c r="G15" s="120"/>
      <c r="I15" s="113" t="s">
        <v>243</v>
      </c>
      <c r="J15" s="200">
        <f t="shared" si="1"/>
        <v>0</v>
      </c>
      <c r="K15" s="201">
        <f t="shared" si="2"/>
        <v>0</v>
      </c>
      <c r="L15" s="202">
        <f t="shared" si="0"/>
        <v>0</v>
      </c>
      <c r="M15" s="45"/>
      <c r="N15" s="147" t="s">
        <v>116</v>
      </c>
      <c r="O15" s="282" t="str">
        <f t="shared" si="3"/>
        <v/>
      </c>
      <c r="P15" s="283" t="str">
        <f t="shared" si="3"/>
        <v/>
      </c>
      <c r="Q15" s="283" t="str">
        <f t="shared" si="3"/>
        <v/>
      </c>
      <c r="R15" s="283" t="str">
        <f t="shared" si="3"/>
        <v/>
      </c>
      <c r="S15" s="284" t="str">
        <f>IFERROR(IF(((S$8-S7)*12)&gt;0,((S$8-S7)*12),0),"")</f>
        <v/>
      </c>
    </row>
    <row r="16" spans="1:21" ht="15" customHeight="1" thickBot="1" x14ac:dyDescent="0.4">
      <c r="B16" s="121" t="s">
        <v>244</v>
      </c>
      <c r="C16" s="34">
        <f>C14*0.4*K5</f>
        <v>0</v>
      </c>
      <c r="D16" s="96"/>
      <c r="E16" s="96"/>
      <c r="F16" s="96"/>
      <c r="G16" s="120"/>
      <c r="I16" s="113" t="s">
        <v>245</v>
      </c>
      <c r="J16" s="200">
        <f t="shared" si="1"/>
        <v>0</v>
      </c>
      <c r="K16" s="201">
        <f t="shared" si="2"/>
        <v>0</v>
      </c>
      <c r="L16" s="202">
        <f t="shared" si="0"/>
        <v>0</v>
      </c>
      <c r="N16" s="148"/>
      <c r="O16" s="210" t="s">
        <v>246</v>
      </c>
      <c r="P16" s="149"/>
      <c r="Q16" s="149"/>
      <c r="R16" s="149"/>
      <c r="S16" s="150"/>
    </row>
    <row r="17" spans="2:19" ht="15" customHeight="1" thickBot="1" x14ac:dyDescent="0.4">
      <c r="B17" s="122" t="s">
        <v>247</v>
      </c>
      <c r="C17" s="207">
        <f>(C15+C14)*0.4*K5</f>
        <v>0</v>
      </c>
      <c r="D17" s="96"/>
      <c r="E17" s="96"/>
      <c r="F17" s="96"/>
      <c r="G17" s="120"/>
      <c r="I17" s="113" t="s">
        <v>248</v>
      </c>
      <c r="J17" s="200">
        <f t="shared" si="1"/>
        <v>0</v>
      </c>
      <c r="K17" s="201">
        <f t="shared" si="2"/>
        <v>0</v>
      </c>
      <c r="L17" s="202">
        <f t="shared" si="0"/>
        <v>0</v>
      </c>
      <c r="O17" s="35"/>
    </row>
    <row r="18" spans="2:19" ht="15" customHeight="1" x14ac:dyDescent="0.35">
      <c r="B18" s="119" t="s">
        <v>249</v>
      </c>
      <c r="C18" s="261">
        <f>(C17-C16)*K7</f>
        <v>0</v>
      </c>
      <c r="D18" s="97" t="str">
        <f>IF(C11="Yes", "**Abatement cannot exceed 80%", "**Abatement cannot exceed 70%")</f>
        <v>**Abatement cannot exceed 70%</v>
      </c>
      <c r="E18" s="97"/>
      <c r="F18" s="96"/>
      <c r="G18" s="120"/>
      <c r="I18" s="113" t="s">
        <v>250</v>
      </c>
      <c r="J18" s="200">
        <f t="shared" si="1"/>
        <v>0</v>
      </c>
      <c r="K18" s="201">
        <f t="shared" si="2"/>
        <v>0</v>
      </c>
      <c r="L18" s="202">
        <f t="shared" si="0"/>
        <v>0</v>
      </c>
      <c r="N18" s="522" t="s">
        <v>251</v>
      </c>
      <c r="O18" s="523"/>
      <c r="P18" s="523"/>
      <c r="Q18" s="523"/>
      <c r="R18" s="523"/>
      <c r="S18" s="524"/>
    </row>
    <row r="19" spans="2:19" ht="15" customHeight="1" x14ac:dyDescent="0.35">
      <c r="B19" s="121" t="s">
        <v>252</v>
      </c>
      <c r="C19" s="208">
        <f>SUM(O20:S23)</f>
        <v>0</v>
      </c>
      <c r="D19" s="98"/>
      <c r="E19" s="97"/>
      <c r="F19" s="96"/>
      <c r="G19" s="120"/>
      <c r="I19" s="113" t="s">
        <v>253</v>
      </c>
      <c r="J19" s="200">
        <f t="shared" si="1"/>
        <v>0</v>
      </c>
      <c r="K19" s="201">
        <f t="shared" si="2"/>
        <v>0</v>
      </c>
      <c r="L19" s="202">
        <f t="shared" si="0"/>
        <v>0</v>
      </c>
      <c r="N19" s="143"/>
      <c r="O19" s="47" t="s">
        <v>218</v>
      </c>
      <c r="P19" s="48" t="s">
        <v>125</v>
      </c>
      <c r="Q19" s="48" t="s">
        <v>126</v>
      </c>
      <c r="R19" s="48" t="s">
        <v>127</v>
      </c>
      <c r="S19" s="151" t="s">
        <v>128</v>
      </c>
    </row>
    <row r="20" spans="2:19" ht="15" customHeight="1" x14ac:dyDescent="0.35">
      <c r="B20" s="122" t="s">
        <v>254</v>
      </c>
      <c r="C20" s="209" t="str">
        <f>IFERROR(IF(C19&lt;=C18,C19/(C17-C16),K7),"")</f>
        <v/>
      </c>
      <c r="D20" s="137"/>
      <c r="E20" s="99"/>
      <c r="F20" s="100"/>
      <c r="G20" s="123"/>
      <c r="I20" s="113" t="s">
        <v>255</v>
      </c>
      <c r="J20" s="200">
        <f t="shared" si="1"/>
        <v>0</v>
      </c>
      <c r="K20" s="201">
        <f t="shared" si="2"/>
        <v>0</v>
      </c>
      <c r="L20" s="202">
        <f t="shared" si="0"/>
        <v>0</v>
      </c>
      <c r="N20" s="152" t="s">
        <v>119</v>
      </c>
      <c r="O20" s="285" t="str">
        <f t="shared" ref="O20:S23" si="4">IFERROR(C22*O12,"")</f>
        <v/>
      </c>
      <c r="P20" s="286" t="str">
        <f t="shared" si="4"/>
        <v/>
      </c>
      <c r="Q20" s="286" t="str">
        <f t="shared" si="4"/>
        <v/>
      </c>
      <c r="R20" s="286" t="str">
        <f t="shared" si="4"/>
        <v/>
      </c>
      <c r="S20" s="287" t="str">
        <f t="shared" si="4"/>
        <v/>
      </c>
    </row>
    <row r="21" spans="2:19" ht="15" customHeight="1" x14ac:dyDescent="0.35">
      <c r="B21" s="124"/>
      <c r="C21" s="133" t="s">
        <v>218</v>
      </c>
      <c r="D21" s="33" t="s">
        <v>125</v>
      </c>
      <c r="E21" s="33" t="s">
        <v>126</v>
      </c>
      <c r="F21" s="33" t="s">
        <v>127</v>
      </c>
      <c r="G21" s="125" t="s">
        <v>128</v>
      </c>
      <c r="I21" s="113" t="s">
        <v>256</v>
      </c>
      <c r="J21" s="200">
        <f t="shared" si="1"/>
        <v>0</v>
      </c>
      <c r="K21" s="201">
        <f t="shared" si="2"/>
        <v>0</v>
      </c>
      <c r="L21" s="202">
        <f t="shared" si="0"/>
        <v>0</v>
      </c>
      <c r="N21" s="153" t="s">
        <v>118</v>
      </c>
      <c r="O21" s="288" t="str">
        <f t="shared" si="4"/>
        <v/>
      </c>
      <c r="P21" s="289" t="str">
        <f t="shared" si="4"/>
        <v/>
      </c>
      <c r="Q21" s="289" t="str">
        <f t="shared" si="4"/>
        <v/>
      </c>
      <c r="R21" s="289" t="str">
        <f t="shared" si="4"/>
        <v/>
      </c>
      <c r="S21" s="290" t="str">
        <f t="shared" si="4"/>
        <v/>
      </c>
    </row>
    <row r="22" spans="2:19" ht="15" customHeight="1" x14ac:dyDescent="0.35">
      <c r="B22" s="126" t="s">
        <v>119</v>
      </c>
      <c r="C22" s="263">
        <f>'3. Residential Units'!C29</f>
        <v>0</v>
      </c>
      <c r="D22" s="264">
        <f>'3. Residential Units'!D29</f>
        <v>0</v>
      </c>
      <c r="E22" s="264">
        <f>'3. Residential Units'!E29</f>
        <v>0</v>
      </c>
      <c r="F22" s="264">
        <f>'3. Residential Units'!F29</f>
        <v>0</v>
      </c>
      <c r="G22" s="265">
        <f>'3. Residential Units'!G29</f>
        <v>0</v>
      </c>
      <c r="I22" s="113" t="s">
        <v>257</v>
      </c>
      <c r="J22" s="200">
        <f t="shared" si="1"/>
        <v>0</v>
      </c>
      <c r="K22" s="201">
        <f t="shared" si="2"/>
        <v>0</v>
      </c>
      <c r="L22" s="202">
        <f t="shared" si="0"/>
        <v>0</v>
      </c>
      <c r="N22" s="153" t="s">
        <v>117</v>
      </c>
      <c r="O22" s="288" t="str">
        <f t="shared" si="4"/>
        <v/>
      </c>
      <c r="P22" s="289" t="str">
        <f t="shared" si="4"/>
        <v/>
      </c>
      <c r="Q22" s="289" t="str">
        <f t="shared" si="4"/>
        <v/>
      </c>
      <c r="R22" s="289" t="str">
        <f t="shared" si="4"/>
        <v/>
      </c>
      <c r="S22" s="290" t="str">
        <f t="shared" si="4"/>
        <v/>
      </c>
    </row>
    <row r="23" spans="2:19" ht="15" customHeight="1" thickBot="1" x14ac:dyDescent="0.4">
      <c r="B23" s="127" t="s">
        <v>118</v>
      </c>
      <c r="C23" s="266">
        <f>'3. Residential Units'!C30</f>
        <v>0</v>
      </c>
      <c r="D23" s="267">
        <f>'3. Residential Units'!D30</f>
        <v>0</v>
      </c>
      <c r="E23" s="267">
        <f>'3. Residential Units'!E30</f>
        <v>0</v>
      </c>
      <c r="F23" s="267">
        <f>'3. Residential Units'!F30</f>
        <v>0</v>
      </c>
      <c r="G23" s="268">
        <f>'3. Residential Units'!G30</f>
        <v>0</v>
      </c>
      <c r="I23" s="113" t="s">
        <v>258</v>
      </c>
      <c r="J23" s="200">
        <f t="shared" si="1"/>
        <v>0</v>
      </c>
      <c r="K23" s="201">
        <f t="shared" si="2"/>
        <v>0</v>
      </c>
      <c r="L23" s="202">
        <f t="shared" si="0"/>
        <v>0</v>
      </c>
      <c r="N23" s="154" t="s">
        <v>116</v>
      </c>
      <c r="O23" s="291" t="str">
        <f t="shared" si="4"/>
        <v/>
      </c>
      <c r="P23" s="292" t="str">
        <f t="shared" si="4"/>
        <v/>
      </c>
      <c r="Q23" s="292" t="str">
        <f t="shared" si="4"/>
        <v/>
      </c>
      <c r="R23" s="292" t="str">
        <f t="shared" si="4"/>
        <v/>
      </c>
      <c r="S23" s="293" t="str">
        <f t="shared" si="4"/>
        <v/>
      </c>
    </row>
    <row r="24" spans="2:19" ht="15" customHeight="1" x14ac:dyDescent="0.35">
      <c r="B24" s="127" t="s">
        <v>117</v>
      </c>
      <c r="C24" s="266">
        <f>'3. Residential Units'!C31</f>
        <v>0</v>
      </c>
      <c r="D24" s="267">
        <f>'3. Residential Units'!D31</f>
        <v>0</v>
      </c>
      <c r="E24" s="267">
        <f>'3. Residential Units'!E31</f>
        <v>0</v>
      </c>
      <c r="F24" s="267">
        <f>'3. Residential Units'!F31</f>
        <v>0</v>
      </c>
      <c r="G24" s="268">
        <f>'3. Residential Units'!G31</f>
        <v>0</v>
      </c>
      <c r="I24" s="113" t="s">
        <v>259</v>
      </c>
      <c r="J24" s="200">
        <f t="shared" si="1"/>
        <v>0</v>
      </c>
      <c r="K24" s="201">
        <f t="shared" si="2"/>
        <v>0</v>
      </c>
      <c r="L24" s="202">
        <f t="shared" si="0"/>
        <v>0</v>
      </c>
    </row>
    <row r="25" spans="2:19" ht="15" customHeight="1" thickBot="1" x14ac:dyDescent="0.4">
      <c r="B25" s="128" t="s">
        <v>116</v>
      </c>
      <c r="C25" s="269">
        <f>'3. Residential Units'!C32</f>
        <v>0</v>
      </c>
      <c r="D25" s="270">
        <f>'3. Residential Units'!D32</f>
        <v>0</v>
      </c>
      <c r="E25" s="270">
        <f>'3. Residential Units'!E32</f>
        <v>0</v>
      </c>
      <c r="F25" s="270">
        <f>'3. Residential Units'!F32</f>
        <v>0</v>
      </c>
      <c r="G25" s="271">
        <f>'3. Residential Units'!G32</f>
        <v>0</v>
      </c>
      <c r="I25" s="114" t="s">
        <v>260</v>
      </c>
      <c r="J25" s="203">
        <f t="shared" si="1"/>
        <v>0</v>
      </c>
      <c r="K25" s="204">
        <f t="shared" si="2"/>
        <v>0</v>
      </c>
      <c r="L25" s="205">
        <f t="shared" si="0"/>
        <v>0</v>
      </c>
    </row>
    <row r="26" spans="2:19" ht="15" customHeight="1" thickTop="1" thickBot="1" x14ac:dyDescent="0.4">
      <c r="I26" s="115" t="s">
        <v>132</v>
      </c>
      <c r="J26" s="141">
        <f>SUM(J11:J25)</f>
        <v>0</v>
      </c>
      <c r="K26" s="142">
        <f>SUM(K11:K25)</f>
        <v>0</v>
      </c>
      <c r="L26" s="116">
        <f>SUM(L11:L25)</f>
        <v>0</v>
      </c>
    </row>
    <row r="27" spans="2:19" ht="15" customHeight="1" thickTop="1" x14ac:dyDescent="0.3"/>
    <row r="28" spans="2:19" ht="15" customHeight="1" x14ac:dyDescent="0.3"/>
    <row r="29" spans="2:19" ht="15" customHeight="1" x14ac:dyDescent="0.3">
      <c r="C29" s="157"/>
    </row>
    <row r="30" spans="2:19" ht="15" customHeight="1" x14ac:dyDescent="0.3"/>
    <row r="31" spans="2:19" ht="15" customHeight="1" x14ac:dyDescent="0.3"/>
    <row r="33" spans="7:7" ht="15" customHeight="1" x14ac:dyDescent="0.3"/>
    <row r="34" spans="7:7" ht="15" customHeight="1" x14ac:dyDescent="0.3"/>
    <row r="35" spans="7:7" ht="15" customHeight="1" x14ac:dyDescent="0.3"/>
    <row r="36" spans="7:7" ht="15" customHeight="1" x14ac:dyDescent="0.3"/>
    <row r="37" spans="7:7" ht="15" customHeight="1" x14ac:dyDescent="0.3"/>
    <row r="38" spans="7:7" ht="15" customHeight="1" x14ac:dyDescent="0.3"/>
    <row r="39" spans="7:7" ht="15" customHeight="1" x14ac:dyDescent="0.3"/>
    <row r="40" spans="7:7" ht="15" customHeight="1" x14ac:dyDescent="0.3"/>
    <row r="47" spans="7:7" x14ac:dyDescent="0.3">
      <c r="G47" s="46"/>
    </row>
    <row r="48" spans="7:7" x14ac:dyDescent="0.3">
      <c r="G48" s="46"/>
    </row>
  </sheetData>
  <sheetProtection algorithmName="SHA-512" hashValue="jBblHQ9/6nymiWwPzsTPpOJCEXY5dXC3qjhKljlEOd101/PnNE0i1Uws5HdH9ufmrR88sx5H6i2SadKMgp8O2Q==" saltValue="sBIOswsm8AqGiYTjz57qbg==" spinCount="100000" sheet="1" objects="1" scenarios="1"/>
  <mergeCells count="12">
    <mergeCell ref="C10:D10"/>
    <mergeCell ref="C11:D11"/>
    <mergeCell ref="B13:G13"/>
    <mergeCell ref="N10:S10"/>
    <mergeCell ref="N18:S18"/>
    <mergeCell ref="C7:D7"/>
    <mergeCell ref="C8:D8"/>
    <mergeCell ref="I9:L9"/>
    <mergeCell ref="B6:D6"/>
    <mergeCell ref="N2:S2"/>
    <mergeCell ref="C9:D9"/>
    <mergeCell ref="I2:K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C2D14-55EE-445A-8102-551E9D6A4754}">
  <sheetPr codeName="Sheet6">
    <outlinePr summaryBelow="0" summaryRight="0"/>
    <pageSetUpPr fitToPage="1"/>
  </sheetPr>
  <dimension ref="A1:BR1009"/>
  <sheetViews>
    <sheetView showGridLines="0" tabSelected="1" workbookViewId="0">
      <selection activeCell="B25" sqref="B25"/>
    </sheetView>
  </sheetViews>
  <sheetFormatPr defaultColWidth="12.6640625" defaultRowHeight="15.75" customHeight="1" x14ac:dyDescent="0.3"/>
  <cols>
    <col min="1" max="1" width="3.33203125" style="156" customWidth="1"/>
    <col min="2" max="2" width="17.33203125" style="156" customWidth="1"/>
    <col min="3" max="12" width="9.44140625" style="156" customWidth="1"/>
    <col min="13" max="13" width="10.5546875" style="156" bestFit="1" customWidth="1"/>
    <col min="14" max="27" width="9.44140625" style="156" customWidth="1"/>
    <col min="28" max="28" width="16.88671875" style="156" customWidth="1"/>
    <col min="29" max="30" width="9.44140625" style="156" customWidth="1"/>
    <col min="31" max="31" width="15.109375" style="156" customWidth="1"/>
    <col min="32" max="16384" width="12.6640625" style="156"/>
  </cols>
  <sheetData>
    <row r="1" spans="1:31" ht="13.8" x14ac:dyDescent="0.3">
      <c r="A1" s="438" t="s">
        <v>261</v>
      </c>
      <c r="B1" s="439"/>
      <c r="C1" s="439"/>
      <c r="D1" s="439"/>
      <c r="E1" s="439"/>
      <c r="F1" s="439"/>
      <c r="G1" s="67"/>
      <c r="H1" s="67"/>
      <c r="I1" s="67"/>
      <c r="J1" s="67"/>
      <c r="K1" s="67"/>
      <c r="L1" s="67"/>
      <c r="M1" s="67"/>
      <c r="AE1" s="68"/>
    </row>
    <row r="2" spans="1:31" ht="13.8" x14ac:dyDescent="0.3">
      <c r="A2" s="439"/>
      <c r="B2" s="439"/>
      <c r="C2" s="439"/>
      <c r="D2" s="439"/>
      <c r="E2" s="439"/>
      <c r="F2" s="439"/>
      <c r="G2" s="67"/>
      <c r="H2" s="67"/>
      <c r="I2" s="67"/>
      <c r="J2" s="67"/>
      <c r="K2" s="67"/>
      <c r="L2" s="67"/>
      <c r="M2" s="67"/>
      <c r="AE2" s="68"/>
    </row>
    <row r="3" spans="1:31" ht="13.8" x14ac:dyDescent="0.3">
      <c r="B3" s="67"/>
      <c r="C3" s="67"/>
      <c r="D3" s="67"/>
      <c r="E3" s="67"/>
      <c r="F3" s="67"/>
      <c r="G3" s="67"/>
      <c r="H3" s="67"/>
      <c r="I3" s="67"/>
      <c r="J3" s="67"/>
      <c r="K3" s="67"/>
      <c r="L3" s="67"/>
      <c r="M3" s="67"/>
    </row>
    <row r="4" spans="1:31" ht="15" x14ac:dyDescent="0.35">
      <c r="B4" s="442" t="s">
        <v>262</v>
      </c>
      <c r="C4" s="443"/>
      <c r="D4" s="443"/>
      <c r="E4" s="443"/>
      <c r="F4" s="444"/>
      <c r="G4" s="82"/>
      <c r="H4" s="82"/>
      <c r="I4" s="445" t="s">
        <v>263</v>
      </c>
      <c r="J4" s="446"/>
      <c r="K4" s="446"/>
      <c r="L4" s="446"/>
      <c r="M4" s="447"/>
      <c r="O4" s="188"/>
      <c r="P4" s="188"/>
      <c r="Q4" s="188"/>
      <c r="R4" s="188"/>
      <c r="S4" s="188"/>
      <c r="AE4" s="68"/>
    </row>
    <row r="5" spans="1:31" ht="13.8" x14ac:dyDescent="0.3">
      <c r="B5" s="86"/>
      <c r="C5" s="186" t="s">
        <v>119</v>
      </c>
      <c r="D5" s="156" t="s">
        <v>118</v>
      </c>
      <c r="E5" s="156" t="s">
        <v>117</v>
      </c>
      <c r="F5" s="187" t="s">
        <v>116</v>
      </c>
      <c r="I5" s="86"/>
      <c r="J5" s="83" t="s">
        <v>119</v>
      </c>
      <c r="K5" s="84" t="s">
        <v>118</v>
      </c>
      <c r="L5" s="84" t="s">
        <v>117</v>
      </c>
      <c r="M5" s="85" t="s">
        <v>116</v>
      </c>
      <c r="O5" s="188"/>
      <c r="P5" s="188"/>
      <c r="Q5" s="188"/>
      <c r="R5" s="188"/>
      <c r="S5" s="188"/>
    </row>
    <row r="6" spans="1:31" ht="15" x14ac:dyDescent="0.35">
      <c r="B6" s="183" t="s">
        <v>218</v>
      </c>
      <c r="C6" s="396">
        <v>1016.25</v>
      </c>
      <c r="D6" s="176">
        <v>1219.5</v>
      </c>
      <c r="E6" s="176">
        <v>1422.5</v>
      </c>
      <c r="F6" s="177">
        <v>1626.25</v>
      </c>
      <c r="I6" s="87" t="s">
        <v>264</v>
      </c>
      <c r="J6" s="397">
        <v>40650</v>
      </c>
      <c r="K6" s="398">
        <v>48780</v>
      </c>
      <c r="L6" s="398">
        <v>56900</v>
      </c>
      <c r="M6" s="399">
        <v>65050</v>
      </c>
      <c r="O6" s="188"/>
      <c r="P6" s="188"/>
      <c r="Q6" s="188"/>
      <c r="R6" s="188"/>
      <c r="S6" s="188"/>
    </row>
    <row r="7" spans="1:31" ht="15" x14ac:dyDescent="0.35">
      <c r="B7" s="184" t="s">
        <v>265</v>
      </c>
      <c r="C7" s="178">
        <v>1088.75</v>
      </c>
      <c r="D7" s="188">
        <v>1306.5</v>
      </c>
      <c r="E7" s="188">
        <v>1524.375</v>
      </c>
      <c r="F7" s="179">
        <v>1742.5</v>
      </c>
      <c r="I7" s="88" t="s">
        <v>266</v>
      </c>
      <c r="J7" s="400">
        <v>46450</v>
      </c>
      <c r="K7" s="401">
        <v>55740</v>
      </c>
      <c r="L7" s="401">
        <v>65050</v>
      </c>
      <c r="M7" s="402">
        <v>74350</v>
      </c>
      <c r="O7" s="188"/>
      <c r="P7" s="188"/>
      <c r="Q7" s="188"/>
      <c r="R7" s="188"/>
      <c r="S7" s="188"/>
    </row>
    <row r="8" spans="1:31" ht="15" x14ac:dyDescent="0.35">
      <c r="B8" s="184" t="s">
        <v>267</v>
      </c>
      <c r="C8" s="178">
        <v>1306.25</v>
      </c>
      <c r="D8" s="188">
        <v>1567.5</v>
      </c>
      <c r="E8" s="188">
        <v>1828.75</v>
      </c>
      <c r="F8" s="179">
        <v>2091.25</v>
      </c>
      <c r="I8" s="88" t="s">
        <v>268</v>
      </c>
      <c r="J8" s="400">
        <v>52250</v>
      </c>
      <c r="K8" s="401">
        <v>62700</v>
      </c>
      <c r="L8" s="401">
        <v>73150</v>
      </c>
      <c r="M8" s="402">
        <v>83650</v>
      </c>
      <c r="S8" s="68"/>
    </row>
    <row r="9" spans="1:31" ht="15" x14ac:dyDescent="0.35">
      <c r="B9" s="184" t="s">
        <v>269</v>
      </c>
      <c r="C9" s="178">
        <v>1509.375</v>
      </c>
      <c r="D9" s="188">
        <v>1811.25</v>
      </c>
      <c r="E9" s="188">
        <v>2114.375</v>
      </c>
      <c r="F9" s="179">
        <v>2415.625</v>
      </c>
      <c r="I9" s="88" t="s">
        <v>270</v>
      </c>
      <c r="J9" s="400">
        <v>58050</v>
      </c>
      <c r="K9" s="401">
        <v>69660</v>
      </c>
      <c r="L9" s="401">
        <v>81300</v>
      </c>
      <c r="M9" s="402">
        <v>92900</v>
      </c>
      <c r="S9" s="68"/>
    </row>
    <row r="10" spans="1:31" ht="15" x14ac:dyDescent="0.35">
      <c r="B10" s="185" t="s">
        <v>271</v>
      </c>
      <c r="C10" s="180">
        <v>1683.75</v>
      </c>
      <c r="D10" s="181">
        <v>2020.5</v>
      </c>
      <c r="E10" s="181">
        <v>2358.75</v>
      </c>
      <c r="F10" s="182">
        <v>2695</v>
      </c>
      <c r="I10" s="89" t="s">
        <v>272</v>
      </c>
      <c r="J10" s="403">
        <v>62700</v>
      </c>
      <c r="K10" s="404">
        <v>75240</v>
      </c>
      <c r="L10" s="404">
        <v>87850</v>
      </c>
      <c r="M10" s="405">
        <v>100350</v>
      </c>
      <c r="S10" s="68"/>
    </row>
    <row r="11" spans="1:31" ht="13.8" x14ac:dyDescent="0.3">
      <c r="B11" s="67"/>
      <c r="C11" s="69"/>
      <c r="D11" s="69"/>
      <c r="E11" s="69"/>
      <c r="F11" s="69"/>
      <c r="S11" s="68"/>
    </row>
    <row r="12" spans="1:31" ht="13.8" x14ac:dyDescent="0.3">
      <c r="B12" s="375" t="s">
        <v>273</v>
      </c>
      <c r="AE12" s="68"/>
    </row>
    <row r="13" spans="1:31" ht="15.75" customHeight="1" thickBot="1" x14ac:dyDescent="0.35"/>
    <row r="14" spans="1:31" ht="15.6" thickBot="1" x14ac:dyDescent="0.4">
      <c r="B14" s="440" t="s">
        <v>274</v>
      </c>
      <c r="C14" s="441"/>
      <c r="D14" s="441"/>
      <c r="E14" s="441"/>
      <c r="F14" s="441"/>
      <c r="G14" s="441"/>
      <c r="H14" s="441"/>
      <c r="I14" s="441"/>
      <c r="J14" s="441"/>
      <c r="K14" s="441"/>
      <c r="L14" s="441"/>
      <c r="M14" s="441"/>
      <c r="N14" s="248"/>
      <c r="O14" s="248"/>
      <c r="P14" s="248"/>
      <c r="Q14" s="248"/>
      <c r="R14" s="248"/>
      <c r="S14" s="248"/>
      <c r="T14" s="248"/>
      <c r="U14" s="248"/>
      <c r="V14" s="248"/>
      <c r="W14" s="248"/>
      <c r="X14" s="248"/>
      <c r="Y14" s="248"/>
      <c r="Z14" s="248"/>
      <c r="AA14" s="248"/>
      <c r="AB14" s="189"/>
    </row>
    <row r="15" spans="1:31" ht="13.8" x14ac:dyDescent="0.3">
      <c r="B15" s="71" t="s">
        <v>275</v>
      </c>
      <c r="C15" s="72">
        <v>37208</v>
      </c>
      <c r="D15" s="73">
        <v>37203</v>
      </c>
      <c r="E15" s="73">
        <v>37207</v>
      </c>
      <c r="F15" s="73">
        <v>37212</v>
      </c>
      <c r="G15" s="73">
        <v>37013</v>
      </c>
      <c r="H15" s="73">
        <v>37206</v>
      </c>
      <c r="I15" s="73">
        <v>37210</v>
      </c>
      <c r="J15" s="73">
        <v>37204</v>
      </c>
      <c r="K15" s="73">
        <v>37115</v>
      </c>
      <c r="L15" s="73">
        <v>37209</v>
      </c>
      <c r="M15" s="73">
        <v>37211</v>
      </c>
      <c r="N15" s="73">
        <v>37219</v>
      </c>
      <c r="O15" s="73">
        <v>37228</v>
      </c>
      <c r="P15" s="73">
        <v>37214</v>
      </c>
      <c r="Q15" s="73">
        <v>37138</v>
      </c>
      <c r="R15" s="73">
        <v>37076</v>
      </c>
      <c r="S15" s="73">
        <v>37218</v>
      </c>
      <c r="T15" s="73">
        <v>37216</v>
      </c>
      <c r="U15" s="73">
        <v>37027</v>
      </c>
      <c r="V15" s="73">
        <v>37215</v>
      </c>
      <c r="W15" s="73">
        <v>37221</v>
      </c>
      <c r="X15" s="73">
        <v>37201</v>
      </c>
      <c r="Y15" s="73">
        <v>37205</v>
      </c>
      <c r="Z15" s="73">
        <v>37220</v>
      </c>
      <c r="AA15" s="74">
        <v>37217</v>
      </c>
      <c r="AB15" s="75" t="s">
        <v>275</v>
      </c>
    </row>
    <row r="16" spans="1:31" ht="13.8" x14ac:dyDescent="0.3">
      <c r="B16" s="170" t="s">
        <v>218</v>
      </c>
      <c r="C16" s="376">
        <v>1640</v>
      </c>
      <c r="D16" s="377">
        <v>1730</v>
      </c>
      <c r="E16" s="377">
        <v>1260</v>
      </c>
      <c r="F16" s="377">
        <v>1590</v>
      </c>
      <c r="G16" s="377">
        <v>1630</v>
      </c>
      <c r="H16" s="377">
        <v>1600</v>
      </c>
      <c r="I16" s="377">
        <v>1380</v>
      </c>
      <c r="J16" s="377">
        <v>1990</v>
      </c>
      <c r="K16" s="377">
        <v>1410</v>
      </c>
      <c r="L16" s="377">
        <v>1700</v>
      </c>
      <c r="M16" s="377">
        <v>1550</v>
      </c>
      <c r="N16" s="377">
        <v>2130</v>
      </c>
      <c r="O16" s="377">
        <v>1510</v>
      </c>
      <c r="P16" s="377">
        <v>1740</v>
      </c>
      <c r="Q16" s="377">
        <v>1510</v>
      </c>
      <c r="R16" s="377">
        <v>1550</v>
      </c>
      <c r="S16" s="377">
        <v>1380</v>
      </c>
      <c r="T16" s="377">
        <v>1580</v>
      </c>
      <c r="U16" s="377">
        <v>2130</v>
      </c>
      <c r="V16" s="377">
        <v>1920</v>
      </c>
      <c r="W16" s="377">
        <v>1920</v>
      </c>
      <c r="X16" s="377">
        <v>2060</v>
      </c>
      <c r="Y16" s="377">
        <v>1940</v>
      </c>
      <c r="Z16" s="377">
        <v>2150</v>
      </c>
      <c r="AA16" s="378">
        <v>1550</v>
      </c>
      <c r="AB16" s="173" t="s">
        <v>218</v>
      </c>
    </row>
    <row r="17" spans="2:28" ht="13.8" x14ac:dyDescent="0.3">
      <c r="B17" s="171" t="s">
        <v>265</v>
      </c>
      <c r="C17" s="379">
        <v>1720</v>
      </c>
      <c r="D17" s="380">
        <v>1820</v>
      </c>
      <c r="E17" s="380">
        <v>1320</v>
      </c>
      <c r="F17" s="380">
        <v>1660</v>
      </c>
      <c r="G17" s="380">
        <v>1710</v>
      </c>
      <c r="H17" s="380">
        <v>1680</v>
      </c>
      <c r="I17" s="380">
        <v>1440</v>
      </c>
      <c r="J17" s="380">
        <v>2080</v>
      </c>
      <c r="K17" s="380">
        <v>1480</v>
      </c>
      <c r="L17" s="380">
        <v>1780</v>
      </c>
      <c r="M17" s="380">
        <v>1620</v>
      </c>
      <c r="N17" s="380">
        <v>2230</v>
      </c>
      <c r="O17" s="380">
        <v>1580</v>
      </c>
      <c r="P17" s="380">
        <v>1820</v>
      </c>
      <c r="Q17" s="380">
        <v>1580</v>
      </c>
      <c r="R17" s="380">
        <v>1620</v>
      </c>
      <c r="S17" s="380">
        <v>1440</v>
      </c>
      <c r="T17" s="380">
        <v>1650</v>
      </c>
      <c r="U17" s="380">
        <v>2230</v>
      </c>
      <c r="V17" s="380">
        <v>2010</v>
      </c>
      <c r="W17" s="380">
        <v>2010</v>
      </c>
      <c r="X17" s="380">
        <v>2150</v>
      </c>
      <c r="Y17" s="380">
        <v>2030</v>
      </c>
      <c r="Z17" s="380">
        <v>2230</v>
      </c>
      <c r="AA17" s="381">
        <v>1620</v>
      </c>
      <c r="AB17" s="174" t="s">
        <v>265</v>
      </c>
    </row>
    <row r="18" spans="2:28" ht="13.8" x14ac:dyDescent="0.3">
      <c r="B18" s="171" t="s">
        <v>276</v>
      </c>
      <c r="C18" s="379">
        <v>1880</v>
      </c>
      <c r="D18" s="380">
        <v>1990</v>
      </c>
      <c r="E18" s="380">
        <v>1450</v>
      </c>
      <c r="F18" s="380">
        <v>1820</v>
      </c>
      <c r="G18" s="380">
        <v>1870</v>
      </c>
      <c r="H18" s="380">
        <v>1840</v>
      </c>
      <c r="I18" s="380">
        <v>1580</v>
      </c>
      <c r="J18" s="380">
        <v>2280</v>
      </c>
      <c r="K18" s="380">
        <v>1620</v>
      </c>
      <c r="L18" s="380">
        <v>1950</v>
      </c>
      <c r="M18" s="380">
        <v>1780</v>
      </c>
      <c r="N18" s="380">
        <v>2440</v>
      </c>
      <c r="O18" s="380">
        <v>1730</v>
      </c>
      <c r="P18" s="380">
        <v>2000</v>
      </c>
      <c r="Q18" s="380">
        <v>1730</v>
      </c>
      <c r="R18" s="380">
        <v>1780</v>
      </c>
      <c r="S18" s="380">
        <v>1580</v>
      </c>
      <c r="T18" s="380">
        <v>1810</v>
      </c>
      <c r="U18" s="380">
        <v>2440</v>
      </c>
      <c r="V18" s="380">
        <v>2200</v>
      </c>
      <c r="W18" s="380">
        <v>2200</v>
      </c>
      <c r="X18" s="380">
        <v>2360</v>
      </c>
      <c r="Y18" s="380">
        <v>2230</v>
      </c>
      <c r="Z18" s="380">
        <v>2470</v>
      </c>
      <c r="AA18" s="381">
        <v>1780</v>
      </c>
      <c r="AB18" s="174" t="s">
        <v>277</v>
      </c>
    </row>
    <row r="19" spans="2:28" ht="13.8" x14ac:dyDescent="0.3">
      <c r="B19" s="171" t="s">
        <v>278</v>
      </c>
      <c r="C19" s="379">
        <v>2400</v>
      </c>
      <c r="D19" s="380">
        <v>2540</v>
      </c>
      <c r="E19" s="380">
        <v>1850</v>
      </c>
      <c r="F19" s="380">
        <v>2330</v>
      </c>
      <c r="G19" s="380">
        <v>2390</v>
      </c>
      <c r="H19" s="380">
        <v>2350</v>
      </c>
      <c r="I19" s="380">
        <v>2020</v>
      </c>
      <c r="J19" s="380">
        <v>2910</v>
      </c>
      <c r="K19" s="380">
        <v>2070</v>
      </c>
      <c r="L19" s="380">
        <v>2490</v>
      </c>
      <c r="M19" s="380">
        <v>2280</v>
      </c>
      <c r="N19" s="380">
        <v>3120</v>
      </c>
      <c r="O19" s="380">
        <v>2210</v>
      </c>
      <c r="P19" s="380">
        <v>2560</v>
      </c>
      <c r="Q19" s="380">
        <v>2210</v>
      </c>
      <c r="R19" s="380">
        <v>2280</v>
      </c>
      <c r="S19" s="380">
        <v>2020</v>
      </c>
      <c r="T19" s="380">
        <v>2310</v>
      </c>
      <c r="U19" s="380">
        <v>3120</v>
      </c>
      <c r="V19" s="380">
        <v>2810</v>
      </c>
      <c r="W19" s="380">
        <v>2810</v>
      </c>
      <c r="X19" s="380">
        <v>3020</v>
      </c>
      <c r="Y19" s="380">
        <v>2850</v>
      </c>
      <c r="Z19" s="380">
        <v>3120</v>
      </c>
      <c r="AA19" s="381">
        <v>2280</v>
      </c>
      <c r="AB19" s="174" t="s">
        <v>279</v>
      </c>
    </row>
    <row r="20" spans="2:28" ht="13.8" x14ac:dyDescent="0.3">
      <c r="B20" s="172" t="s">
        <v>280</v>
      </c>
      <c r="C20" s="382">
        <v>2930</v>
      </c>
      <c r="D20" s="383">
        <v>3100</v>
      </c>
      <c r="E20" s="383">
        <v>2260</v>
      </c>
      <c r="F20" s="383">
        <v>2840</v>
      </c>
      <c r="G20" s="383">
        <v>2910</v>
      </c>
      <c r="H20" s="383">
        <v>2870</v>
      </c>
      <c r="I20" s="383">
        <v>2460</v>
      </c>
      <c r="J20" s="383">
        <v>3550</v>
      </c>
      <c r="K20" s="383">
        <v>2520</v>
      </c>
      <c r="L20" s="383">
        <v>3040</v>
      </c>
      <c r="M20" s="383">
        <v>2770</v>
      </c>
      <c r="N20" s="383">
        <v>3800</v>
      </c>
      <c r="O20" s="383">
        <v>2700</v>
      </c>
      <c r="P20" s="383">
        <v>3120</v>
      </c>
      <c r="Q20" s="383">
        <v>2700</v>
      </c>
      <c r="R20" s="383">
        <v>2770</v>
      </c>
      <c r="S20" s="383">
        <v>2460</v>
      </c>
      <c r="T20" s="383">
        <v>2820</v>
      </c>
      <c r="U20" s="383">
        <v>3800</v>
      </c>
      <c r="V20" s="383">
        <v>3430</v>
      </c>
      <c r="W20" s="383">
        <v>3430</v>
      </c>
      <c r="X20" s="383">
        <v>3680</v>
      </c>
      <c r="Y20" s="383">
        <v>3470</v>
      </c>
      <c r="Z20" s="383">
        <v>3840</v>
      </c>
      <c r="AA20" s="384">
        <v>2770</v>
      </c>
      <c r="AB20" s="175" t="s">
        <v>280</v>
      </c>
    </row>
    <row r="21" spans="2:28" ht="14.4" thickBot="1" x14ac:dyDescent="0.35">
      <c r="B21" s="70"/>
    </row>
    <row r="22" spans="2:28" ht="15.75" customHeight="1" thickBot="1" x14ac:dyDescent="0.35">
      <c r="AA22" s="193">
        <f>'5. MI PILOT Calculator'!K4</f>
        <v>1.05</v>
      </c>
      <c r="AB22" s="194" t="s">
        <v>220</v>
      </c>
    </row>
    <row r="23" spans="2:28" ht="15.6" thickBot="1" x14ac:dyDescent="0.4">
      <c r="B23" s="247" t="s">
        <v>281</v>
      </c>
      <c r="C23" s="248"/>
      <c r="D23" s="248"/>
      <c r="E23" s="248"/>
      <c r="F23" s="248"/>
      <c r="G23" s="248"/>
      <c r="H23" s="248"/>
      <c r="I23" s="248"/>
      <c r="J23" s="248"/>
      <c r="K23" s="248"/>
      <c r="L23" s="248"/>
      <c r="M23" s="248"/>
      <c r="N23" s="191"/>
      <c r="O23" s="191"/>
      <c r="P23" s="191"/>
      <c r="Q23" s="191"/>
      <c r="R23" s="191"/>
      <c r="S23" s="191"/>
      <c r="T23" s="191"/>
      <c r="U23" s="192"/>
      <c r="V23" s="192"/>
      <c r="W23" s="192"/>
      <c r="X23" s="192"/>
      <c r="Y23" s="192"/>
      <c r="Z23" s="192"/>
      <c r="AA23" s="196">
        <f>'5. MI PILOT Calculator'!K3</f>
        <v>1.35</v>
      </c>
      <c r="AB23" s="195" t="s">
        <v>282</v>
      </c>
    </row>
    <row r="24" spans="2:28" ht="13.8" x14ac:dyDescent="0.3">
      <c r="B24" s="190" t="s">
        <v>275</v>
      </c>
      <c r="C24" s="72">
        <v>37208</v>
      </c>
      <c r="D24" s="73">
        <v>37203</v>
      </c>
      <c r="E24" s="73">
        <v>37207</v>
      </c>
      <c r="F24" s="73">
        <v>37212</v>
      </c>
      <c r="G24" s="73">
        <v>37013</v>
      </c>
      <c r="H24" s="73">
        <v>37206</v>
      </c>
      <c r="I24" s="73">
        <v>37210</v>
      </c>
      <c r="J24" s="73">
        <v>37204</v>
      </c>
      <c r="K24" s="73">
        <v>37115</v>
      </c>
      <c r="L24" s="73">
        <v>37209</v>
      </c>
      <c r="M24" s="73">
        <v>37211</v>
      </c>
      <c r="N24" s="73">
        <v>37219</v>
      </c>
      <c r="O24" s="73">
        <v>37228</v>
      </c>
      <c r="P24" s="73">
        <v>37214</v>
      </c>
      <c r="Q24" s="73">
        <v>37138</v>
      </c>
      <c r="R24" s="73">
        <v>37076</v>
      </c>
      <c r="S24" s="73">
        <v>37218</v>
      </c>
      <c r="T24" s="73">
        <v>37216</v>
      </c>
      <c r="U24" s="73">
        <v>37027</v>
      </c>
      <c r="V24" s="73">
        <v>37215</v>
      </c>
      <c r="W24" s="73">
        <v>37221</v>
      </c>
      <c r="X24" s="73">
        <v>37201</v>
      </c>
      <c r="Y24" s="73">
        <v>37205</v>
      </c>
      <c r="Z24" s="73">
        <v>37220</v>
      </c>
      <c r="AA24" s="74">
        <v>37217</v>
      </c>
      <c r="AB24" s="75" t="s">
        <v>275</v>
      </c>
    </row>
    <row r="25" spans="2:28" ht="13.8" x14ac:dyDescent="0.3">
      <c r="B25" s="76" t="s">
        <v>218</v>
      </c>
      <c r="C25" s="69">
        <f t="shared" ref="C25:N25" si="0">C16*$AA$23*$AA$22</f>
        <v>2324.7000000000003</v>
      </c>
      <c r="D25" s="69">
        <f t="shared" si="0"/>
        <v>2452.2750000000001</v>
      </c>
      <c r="E25" s="69">
        <f t="shared" si="0"/>
        <v>1786.0500000000002</v>
      </c>
      <c r="F25" s="69">
        <f t="shared" si="0"/>
        <v>2253.8250000000003</v>
      </c>
      <c r="G25" s="69">
        <f t="shared" si="0"/>
        <v>2310.5250000000001</v>
      </c>
      <c r="H25" s="69">
        <f t="shared" si="0"/>
        <v>2268</v>
      </c>
      <c r="I25" s="69">
        <f t="shared" si="0"/>
        <v>1956.1500000000003</v>
      </c>
      <c r="J25" s="69">
        <f t="shared" si="0"/>
        <v>2820.8250000000003</v>
      </c>
      <c r="K25" s="69">
        <f t="shared" si="0"/>
        <v>1998.6750000000004</v>
      </c>
      <c r="L25" s="69">
        <f t="shared" si="0"/>
        <v>2409.75</v>
      </c>
      <c r="M25" s="69">
        <f t="shared" si="0"/>
        <v>2197.125</v>
      </c>
      <c r="N25" s="69">
        <f t="shared" si="0"/>
        <v>3019.2750000000001</v>
      </c>
      <c r="O25" s="69">
        <f t="shared" ref="O25:S25" si="1">O16*$AA$23*$AA$22</f>
        <v>2140.4250000000002</v>
      </c>
      <c r="P25" s="69">
        <f t="shared" si="1"/>
        <v>2466.4500000000003</v>
      </c>
      <c r="Q25" s="69">
        <f t="shared" si="1"/>
        <v>2140.4250000000002</v>
      </c>
      <c r="R25" s="69">
        <f t="shared" si="1"/>
        <v>2197.125</v>
      </c>
      <c r="S25" s="69">
        <f t="shared" si="1"/>
        <v>1956.1500000000003</v>
      </c>
      <c r="T25" s="69">
        <f t="shared" ref="T25:W29" si="2">T16*$AA$23*$AA$22</f>
        <v>2239.65</v>
      </c>
      <c r="U25" s="69">
        <f t="shared" si="2"/>
        <v>3019.2750000000001</v>
      </c>
      <c r="V25" s="69">
        <f t="shared" si="2"/>
        <v>2721.6</v>
      </c>
      <c r="W25" s="69">
        <f t="shared" si="2"/>
        <v>2721.6</v>
      </c>
      <c r="X25" s="69">
        <f t="shared" ref="X25:Z25" si="3">X16*$AA$23*$AA$22</f>
        <v>2920.05</v>
      </c>
      <c r="Y25" s="69">
        <f t="shared" si="3"/>
        <v>2749.9500000000003</v>
      </c>
      <c r="Z25" s="69">
        <f t="shared" si="3"/>
        <v>3047.625</v>
      </c>
      <c r="AA25" s="69">
        <f t="shared" ref="AA25" si="4">AA16*$AA$23*$AA$22</f>
        <v>2197.125</v>
      </c>
      <c r="AB25" s="77" t="s">
        <v>218</v>
      </c>
    </row>
    <row r="26" spans="2:28" ht="13.8" x14ac:dyDescent="0.3">
      <c r="B26" s="78" t="s">
        <v>265</v>
      </c>
      <c r="C26" s="69">
        <f>C17*$AA$23*$AA$22</f>
        <v>2438.1</v>
      </c>
      <c r="D26" s="69">
        <f t="shared" ref="D26:N26" si="5">D17*$AA$23*$AA$22</f>
        <v>2579.85</v>
      </c>
      <c r="E26" s="69">
        <f t="shared" si="5"/>
        <v>1871.1000000000004</v>
      </c>
      <c r="F26" s="69">
        <f t="shared" si="5"/>
        <v>2353.0500000000002</v>
      </c>
      <c r="G26" s="69">
        <f t="shared" si="5"/>
        <v>2423.9250000000002</v>
      </c>
      <c r="H26" s="69">
        <f t="shared" si="5"/>
        <v>2381.4</v>
      </c>
      <c r="I26" s="69">
        <f t="shared" si="5"/>
        <v>2041.2000000000003</v>
      </c>
      <c r="J26" s="69">
        <f t="shared" si="5"/>
        <v>2948.4</v>
      </c>
      <c r="K26" s="69">
        <f t="shared" si="5"/>
        <v>2097.9000000000005</v>
      </c>
      <c r="L26" s="69">
        <f t="shared" si="5"/>
        <v>2523.15</v>
      </c>
      <c r="M26" s="69">
        <f t="shared" si="5"/>
        <v>2296.35</v>
      </c>
      <c r="N26" s="69">
        <f t="shared" si="5"/>
        <v>3161.0250000000001</v>
      </c>
      <c r="O26" s="69">
        <f t="shared" ref="O26:S26" si="6">O17*$AA$23*$AA$22</f>
        <v>2239.65</v>
      </c>
      <c r="P26" s="69">
        <f t="shared" si="6"/>
        <v>2579.85</v>
      </c>
      <c r="Q26" s="69">
        <f t="shared" si="6"/>
        <v>2239.65</v>
      </c>
      <c r="R26" s="69">
        <f t="shared" si="6"/>
        <v>2296.35</v>
      </c>
      <c r="S26" s="69">
        <f t="shared" si="6"/>
        <v>2041.2000000000003</v>
      </c>
      <c r="T26" s="69">
        <f t="shared" si="2"/>
        <v>2338.875</v>
      </c>
      <c r="U26" s="69">
        <f t="shared" si="2"/>
        <v>3161.0250000000001</v>
      </c>
      <c r="V26" s="69">
        <f t="shared" si="2"/>
        <v>2849.1750000000002</v>
      </c>
      <c r="W26" s="69">
        <f t="shared" si="2"/>
        <v>2849.1750000000002</v>
      </c>
      <c r="X26" s="69">
        <f t="shared" ref="X26:Z26" si="7">X17*$AA$23*$AA$22</f>
        <v>3047.625</v>
      </c>
      <c r="Y26" s="69">
        <f t="shared" si="7"/>
        <v>2877.5250000000001</v>
      </c>
      <c r="Z26" s="69">
        <f t="shared" si="7"/>
        <v>3161.0250000000001</v>
      </c>
      <c r="AA26" s="69">
        <f t="shared" ref="AA26" si="8">AA17*$AA$23*$AA$22</f>
        <v>2296.35</v>
      </c>
      <c r="AB26" s="79" t="s">
        <v>265</v>
      </c>
    </row>
    <row r="27" spans="2:28" ht="13.8" x14ac:dyDescent="0.3">
      <c r="B27" s="78" t="s">
        <v>276</v>
      </c>
      <c r="C27" s="69">
        <f>C18*$AA$23*$AA$22</f>
        <v>2664.9</v>
      </c>
      <c r="D27" s="69">
        <f t="shared" ref="D27:N27" si="9">D18*$AA$23*$AA$22</f>
        <v>2820.8250000000003</v>
      </c>
      <c r="E27" s="69">
        <f t="shared" si="9"/>
        <v>2055.3750000000005</v>
      </c>
      <c r="F27" s="69">
        <f t="shared" si="9"/>
        <v>2579.85</v>
      </c>
      <c r="G27" s="69">
        <f t="shared" si="9"/>
        <v>2650.7249999999999</v>
      </c>
      <c r="H27" s="69">
        <f t="shared" si="9"/>
        <v>2608.2000000000003</v>
      </c>
      <c r="I27" s="69">
        <f t="shared" si="9"/>
        <v>2239.65</v>
      </c>
      <c r="J27" s="69">
        <f t="shared" si="9"/>
        <v>3231.9</v>
      </c>
      <c r="K27" s="69">
        <f t="shared" si="9"/>
        <v>2296.35</v>
      </c>
      <c r="L27" s="69">
        <f t="shared" si="9"/>
        <v>2764.125</v>
      </c>
      <c r="M27" s="69">
        <f t="shared" si="9"/>
        <v>2523.15</v>
      </c>
      <c r="N27" s="69">
        <f t="shared" si="9"/>
        <v>3458.7000000000003</v>
      </c>
      <c r="O27" s="69">
        <f t="shared" ref="O27:S27" si="10">O18*$AA$23*$AA$22</f>
        <v>2452.2750000000001</v>
      </c>
      <c r="P27" s="69">
        <f t="shared" si="10"/>
        <v>2835</v>
      </c>
      <c r="Q27" s="69">
        <f t="shared" si="10"/>
        <v>2452.2750000000001</v>
      </c>
      <c r="R27" s="69">
        <f t="shared" si="10"/>
        <v>2523.15</v>
      </c>
      <c r="S27" s="69">
        <f t="shared" si="10"/>
        <v>2239.65</v>
      </c>
      <c r="T27" s="69">
        <f t="shared" si="2"/>
        <v>2565.6750000000002</v>
      </c>
      <c r="U27" s="69">
        <f t="shared" si="2"/>
        <v>3458.7000000000003</v>
      </c>
      <c r="V27" s="69">
        <f t="shared" si="2"/>
        <v>3118.5</v>
      </c>
      <c r="W27" s="69">
        <f t="shared" si="2"/>
        <v>3118.5</v>
      </c>
      <c r="X27" s="69">
        <f t="shared" ref="X27:Z27" si="11">X18*$AA$23*$AA$22</f>
        <v>3345.3</v>
      </c>
      <c r="Y27" s="69">
        <f t="shared" si="11"/>
        <v>3161.0250000000001</v>
      </c>
      <c r="Z27" s="69">
        <f t="shared" si="11"/>
        <v>3501.2250000000004</v>
      </c>
      <c r="AA27" s="69">
        <f t="shared" ref="AA27" si="12">AA18*$AA$23*$AA$22</f>
        <v>2523.15</v>
      </c>
      <c r="AB27" s="79" t="s">
        <v>277</v>
      </c>
    </row>
    <row r="28" spans="2:28" ht="13.8" x14ac:dyDescent="0.3">
      <c r="B28" s="78" t="s">
        <v>278</v>
      </c>
      <c r="C28" s="69">
        <f>C19*$AA$23*$AA$22</f>
        <v>3402</v>
      </c>
      <c r="D28" s="69">
        <f t="shared" ref="D28:N28" si="13">D19*$AA$23*$AA$22</f>
        <v>3600.4500000000003</v>
      </c>
      <c r="E28" s="69">
        <f t="shared" si="13"/>
        <v>2622.375</v>
      </c>
      <c r="F28" s="69">
        <f t="shared" si="13"/>
        <v>3302.7750000000001</v>
      </c>
      <c r="G28" s="69">
        <f t="shared" si="13"/>
        <v>3387.8250000000003</v>
      </c>
      <c r="H28" s="69">
        <f t="shared" si="13"/>
        <v>3331.125</v>
      </c>
      <c r="I28" s="69">
        <f t="shared" si="13"/>
        <v>2863.35</v>
      </c>
      <c r="J28" s="69">
        <f t="shared" si="13"/>
        <v>4124.9250000000011</v>
      </c>
      <c r="K28" s="69">
        <f t="shared" si="13"/>
        <v>2934.2249999999999</v>
      </c>
      <c r="L28" s="69">
        <f t="shared" si="13"/>
        <v>3529.5750000000003</v>
      </c>
      <c r="M28" s="69">
        <f t="shared" si="13"/>
        <v>3231.9</v>
      </c>
      <c r="N28" s="69">
        <f t="shared" si="13"/>
        <v>4422.6000000000004</v>
      </c>
      <c r="O28" s="69">
        <f t="shared" ref="O28:S28" si="14">O19*$AA$23*$AA$22</f>
        <v>3132.6750000000002</v>
      </c>
      <c r="P28" s="69">
        <f t="shared" si="14"/>
        <v>3628.8</v>
      </c>
      <c r="Q28" s="69">
        <f t="shared" si="14"/>
        <v>3132.6750000000002</v>
      </c>
      <c r="R28" s="69">
        <f t="shared" si="14"/>
        <v>3231.9</v>
      </c>
      <c r="S28" s="69">
        <f t="shared" si="14"/>
        <v>2863.35</v>
      </c>
      <c r="T28" s="69">
        <f t="shared" si="2"/>
        <v>3274.4250000000002</v>
      </c>
      <c r="U28" s="69">
        <f t="shared" si="2"/>
        <v>4422.6000000000004</v>
      </c>
      <c r="V28" s="69">
        <f t="shared" si="2"/>
        <v>3983.1750000000006</v>
      </c>
      <c r="W28" s="69">
        <f t="shared" si="2"/>
        <v>3983.1750000000006</v>
      </c>
      <c r="X28" s="69">
        <f t="shared" ref="X28:Z28" si="15">X19*$AA$23*$AA$22</f>
        <v>4280.8500000000004</v>
      </c>
      <c r="Y28" s="69">
        <f t="shared" si="15"/>
        <v>4039.8750000000005</v>
      </c>
      <c r="Z28" s="69">
        <f t="shared" si="15"/>
        <v>4422.6000000000004</v>
      </c>
      <c r="AA28" s="69">
        <f t="shared" ref="AA28" si="16">AA19*$AA$23*$AA$22</f>
        <v>3231.9</v>
      </c>
      <c r="AB28" s="79" t="s">
        <v>279</v>
      </c>
    </row>
    <row r="29" spans="2:28" ht="13.8" x14ac:dyDescent="0.3">
      <c r="B29" s="80" t="s">
        <v>280</v>
      </c>
      <c r="C29" s="164">
        <f>C20*$AA$23*$AA$22</f>
        <v>4153.2750000000005</v>
      </c>
      <c r="D29" s="165">
        <f t="shared" ref="D29:N29" si="17">D20*$AA$23*$AA$22</f>
        <v>4394.25</v>
      </c>
      <c r="E29" s="165">
        <f t="shared" si="17"/>
        <v>3203.55</v>
      </c>
      <c r="F29" s="165">
        <f t="shared" si="17"/>
        <v>4025.7000000000007</v>
      </c>
      <c r="G29" s="165">
        <f t="shared" si="17"/>
        <v>4124.9250000000011</v>
      </c>
      <c r="H29" s="165">
        <f t="shared" si="17"/>
        <v>4068.2250000000008</v>
      </c>
      <c r="I29" s="165">
        <f t="shared" si="17"/>
        <v>3487.05</v>
      </c>
      <c r="J29" s="165">
        <f t="shared" si="17"/>
        <v>5032.125</v>
      </c>
      <c r="K29" s="165">
        <f t="shared" si="17"/>
        <v>3572.1000000000004</v>
      </c>
      <c r="L29" s="165">
        <f t="shared" si="17"/>
        <v>4309.2</v>
      </c>
      <c r="M29" s="165">
        <f t="shared" si="17"/>
        <v>3926.4750000000008</v>
      </c>
      <c r="N29" s="165">
        <f t="shared" si="17"/>
        <v>5386.5</v>
      </c>
      <c r="O29" s="165">
        <f t="shared" ref="O29:S29" si="18">O20*$AA$23*$AA$22</f>
        <v>3827.2500000000005</v>
      </c>
      <c r="P29" s="165">
        <f t="shared" si="18"/>
        <v>4422.6000000000004</v>
      </c>
      <c r="Q29" s="165">
        <f t="shared" si="18"/>
        <v>3827.2500000000005</v>
      </c>
      <c r="R29" s="165">
        <f t="shared" si="18"/>
        <v>3926.4750000000008</v>
      </c>
      <c r="S29" s="165">
        <f t="shared" si="18"/>
        <v>3487.05</v>
      </c>
      <c r="T29" s="165">
        <f t="shared" si="2"/>
        <v>3997.3500000000008</v>
      </c>
      <c r="U29" s="165">
        <f t="shared" si="2"/>
        <v>5386.5</v>
      </c>
      <c r="V29" s="165">
        <f t="shared" si="2"/>
        <v>4862.0250000000005</v>
      </c>
      <c r="W29" s="165">
        <f t="shared" si="2"/>
        <v>4862.0250000000005</v>
      </c>
      <c r="X29" s="165">
        <f t="shared" ref="X29:Z29" si="19">X20*$AA$23*$AA$22</f>
        <v>5216.4000000000005</v>
      </c>
      <c r="Y29" s="165">
        <f t="shared" si="19"/>
        <v>4918.7250000000004</v>
      </c>
      <c r="Z29" s="165">
        <f t="shared" si="19"/>
        <v>5443.2</v>
      </c>
      <c r="AA29" s="165">
        <f t="shared" ref="AA29" si="20">AA20*$AA$23*$AA$22</f>
        <v>3926.4750000000008</v>
      </c>
      <c r="AB29" s="81" t="s">
        <v>280</v>
      </c>
    </row>
    <row r="30" spans="2:28" ht="13.8" x14ac:dyDescent="0.3"/>
    <row r="31" spans="2:28" ht="13.8" x14ac:dyDescent="0.3"/>
    <row r="32" spans="2:28" ht="13.8" x14ac:dyDescent="0.3">
      <c r="B32" s="70"/>
      <c r="O32" s="67"/>
      <c r="P32" s="69"/>
      <c r="Q32" s="69"/>
      <c r="R32" s="69"/>
      <c r="S32" s="69"/>
      <c r="T32" s="69"/>
    </row>
    <row r="34" spans="2:31" ht="13.8" x14ac:dyDescent="0.3">
      <c r="B34" s="67"/>
      <c r="C34" s="67"/>
      <c r="D34" s="67"/>
      <c r="E34" s="67"/>
      <c r="F34" s="67"/>
      <c r="G34" s="67"/>
      <c r="H34" s="67"/>
      <c r="I34" s="67"/>
      <c r="J34" s="67"/>
      <c r="L34" s="67"/>
      <c r="M34" s="67"/>
    </row>
    <row r="35" spans="2:31" ht="13.8" x14ac:dyDescent="0.3">
      <c r="B35" s="67"/>
      <c r="C35" s="67"/>
      <c r="D35" s="67"/>
      <c r="E35" s="67"/>
      <c r="F35" s="67"/>
      <c r="G35" s="67"/>
      <c r="H35" s="67"/>
      <c r="I35" s="67"/>
      <c r="J35" s="67"/>
      <c r="K35" s="67"/>
      <c r="L35" s="67"/>
      <c r="M35" s="67"/>
      <c r="N35" s="67"/>
      <c r="O35" s="67"/>
      <c r="P35" s="67"/>
      <c r="Q35" s="67"/>
      <c r="R35" s="67"/>
      <c r="S35" s="67"/>
      <c r="T35" s="67"/>
      <c r="U35" s="67"/>
      <c r="V35" s="67"/>
      <c r="W35" s="67"/>
      <c r="X35" s="67"/>
      <c r="Y35" s="67"/>
      <c r="Z35" s="67"/>
      <c r="AA35" s="67"/>
      <c r="AB35" s="67"/>
    </row>
    <row r="36" spans="2:31" ht="13.8" x14ac:dyDescent="0.3">
      <c r="B36" s="67"/>
      <c r="C36" s="406"/>
      <c r="D36" s="406"/>
      <c r="E36" s="406"/>
      <c r="F36" s="406"/>
      <c r="G36" s="406"/>
      <c r="H36" s="406"/>
      <c r="I36" s="406"/>
      <c r="J36" s="406"/>
      <c r="K36" s="406"/>
      <c r="L36" s="406"/>
      <c r="M36" s="406"/>
      <c r="N36" s="406"/>
      <c r="O36" s="406"/>
      <c r="P36" s="406"/>
      <c r="Q36" s="406"/>
      <c r="R36" s="406"/>
      <c r="S36" s="406"/>
      <c r="T36" s="406"/>
      <c r="U36" s="406"/>
      <c r="V36" s="406"/>
      <c r="W36" s="406"/>
      <c r="X36" s="406"/>
      <c r="Y36" s="406"/>
      <c r="Z36" s="406"/>
      <c r="AA36" s="406"/>
      <c r="AB36" s="67"/>
    </row>
    <row r="37" spans="2:31" ht="13.8" x14ac:dyDescent="0.3">
      <c r="B37" s="67"/>
      <c r="C37" s="406"/>
      <c r="D37" s="406"/>
      <c r="E37" s="406"/>
      <c r="F37" s="406"/>
      <c r="G37" s="406"/>
      <c r="H37" s="406"/>
      <c r="I37" s="406"/>
      <c r="J37" s="406"/>
      <c r="K37" s="406"/>
      <c r="L37" s="406"/>
      <c r="M37" s="406"/>
      <c r="N37" s="406"/>
      <c r="O37" s="406"/>
      <c r="P37" s="406"/>
      <c r="Q37" s="406"/>
      <c r="R37" s="406"/>
      <c r="S37" s="406"/>
      <c r="T37" s="406"/>
      <c r="U37" s="406"/>
      <c r="V37" s="406"/>
      <c r="W37" s="406"/>
      <c r="X37" s="406"/>
      <c r="Y37" s="406"/>
      <c r="Z37" s="406"/>
      <c r="AA37" s="406"/>
      <c r="AB37" s="67"/>
    </row>
    <row r="38" spans="2:31" ht="13.8" x14ac:dyDescent="0.3">
      <c r="B38" s="67"/>
      <c r="C38" s="406"/>
      <c r="D38" s="406"/>
      <c r="E38" s="406"/>
      <c r="F38" s="406"/>
      <c r="G38" s="406"/>
      <c r="H38" s="406"/>
      <c r="I38" s="406"/>
      <c r="J38" s="406"/>
      <c r="K38" s="406"/>
      <c r="L38" s="406"/>
      <c r="M38" s="406"/>
      <c r="N38" s="406"/>
      <c r="O38" s="406"/>
      <c r="P38" s="406"/>
      <c r="Q38" s="406"/>
      <c r="R38" s="406"/>
      <c r="S38" s="406"/>
      <c r="T38" s="406"/>
      <c r="U38" s="406"/>
      <c r="V38" s="406"/>
      <c r="W38" s="406"/>
      <c r="X38" s="406"/>
      <c r="Y38" s="406"/>
      <c r="Z38" s="406"/>
      <c r="AA38" s="406"/>
      <c r="AB38" s="67"/>
    </row>
    <row r="39" spans="2:31" ht="13.8" x14ac:dyDescent="0.3">
      <c r="B39" s="67"/>
      <c r="C39" s="406"/>
      <c r="D39" s="406"/>
      <c r="E39" s="406"/>
      <c r="F39" s="406"/>
      <c r="G39" s="406"/>
      <c r="H39" s="406"/>
      <c r="I39" s="406"/>
      <c r="J39" s="406"/>
      <c r="K39" s="406"/>
      <c r="L39" s="406"/>
      <c r="M39" s="406"/>
      <c r="N39" s="406"/>
      <c r="O39" s="406"/>
      <c r="P39" s="406"/>
      <c r="Q39" s="406"/>
      <c r="R39" s="406"/>
      <c r="S39" s="406"/>
      <c r="T39" s="406"/>
      <c r="U39" s="406"/>
      <c r="V39" s="406"/>
      <c r="W39" s="406"/>
      <c r="X39" s="406"/>
      <c r="Y39" s="406"/>
      <c r="Z39" s="406"/>
      <c r="AA39" s="406"/>
      <c r="AB39" s="67"/>
    </row>
    <row r="40" spans="2:31" ht="13.8" x14ac:dyDescent="0.3">
      <c r="B40" s="67"/>
      <c r="C40" s="406"/>
      <c r="D40" s="406"/>
      <c r="E40" s="406"/>
      <c r="F40" s="406"/>
      <c r="G40" s="406"/>
      <c r="H40" s="406"/>
      <c r="I40" s="406"/>
      <c r="J40" s="406"/>
      <c r="K40" s="406"/>
      <c r="L40" s="406"/>
      <c r="M40" s="406"/>
      <c r="N40" s="406"/>
      <c r="O40" s="406"/>
      <c r="P40" s="406"/>
      <c r="Q40" s="406"/>
      <c r="R40" s="69"/>
      <c r="S40" s="69"/>
      <c r="T40" s="406"/>
      <c r="U40" s="406"/>
      <c r="V40" s="406"/>
      <c r="W40" s="406"/>
      <c r="X40" s="406"/>
      <c r="Y40" s="406"/>
      <c r="Z40" s="406"/>
      <c r="AA40" s="406"/>
      <c r="AB40" s="67"/>
    </row>
    <row r="41" spans="2:31" ht="13.8" x14ac:dyDescent="0.3">
      <c r="C41" s="69"/>
      <c r="D41" s="69"/>
      <c r="E41" s="69"/>
      <c r="F41" s="69"/>
      <c r="G41" s="69"/>
      <c r="H41" s="69"/>
      <c r="I41" s="69"/>
      <c r="J41" s="69"/>
      <c r="K41" s="69"/>
      <c r="L41" s="69"/>
      <c r="M41" s="69"/>
      <c r="N41" s="69"/>
      <c r="O41" s="69"/>
      <c r="P41" s="69"/>
      <c r="Q41" s="69"/>
      <c r="R41" s="69"/>
      <c r="S41" s="69"/>
      <c r="T41" s="69"/>
      <c r="U41" s="69"/>
      <c r="V41" s="69"/>
      <c r="W41" s="69"/>
      <c r="X41" s="69"/>
      <c r="Y41" s="69"/>
      <c r="Z41" s="69"/>
      <c r="AA41" s="69"/>
      <c r="AB41" s="69"/>
      <c r="AC41" s="69"/>
      <c r="AD41" s="69"/>
    </row>
    <row r="42" spans="2:31" ht="13.8" x14ac:dyDescent="0.3">
      <c r="C42" s="69"/>
      <c r="D42" s="69"/>
      <c r="E42" s="69"/>
      <c r="F42" s="69"/>
      <c r="G42" s="69"/>
      <c r="H42" s="69"/>
      <c r="I42" s="69"/>
      <c r="J42" s="69"/>
      <c r="K42" s="69"/>
      <c r="L42" s="69"/>
      <c r="M42" s="69"/>
      <c r="N42" s="69"/>
      <c r="O42" s="69"/>
      <c r="P42" s="69"/>
      <c r="Q42" s="69"/>
      <c r="T42" s="69"/>
      <c r="U42" s="69"/>
      <c r="V42" s="69"/>
      <c r="W42" s="69"/>
      <c r="X42" s="69"/>
      <c r="Y42" s="69"/>
      <c r="Z42" s="69"/>
      <c r="AA42" s="69"/>
      <c r="AB42" s="69"/>
      <c r="AC42" s="69"/>
      <c r="AD42" s="69"/>
    </row>
    <row r="43" spans="2:31" ht="13.8" x14ac:dyDescent="0.3">
      <c r="C43" s="69"/>
      <c r="D43" s="69"/>
      <c r="E43" s="69"/>
      <c r="F43" s="69"/>
      <c r="G43" s="69"/>
      <c r="H43" s="69"/>
      <c r="I43" s="69"/>
      <c r="J43" s="69"/>
      <c r="K43" s="69"/>
      <c r="L43" s="69"/>
      <c r="M43" s="69"/>
      <c r="N43" s="69"/>
      <c r="O43" s="69"/>
      <c r="P43" s="69"/>
      <c r="Q43" s="69"/>
      <c r="R43" s="69"/>
      <c r="S43" s="69"/>
      <c r="T43" s="69"/>
      <c r="U43" s="69"/>
      <c r="V43" s="69"/>
      <c r="W43" s="69"/>
      <c r="X43" s="69"/>
      <c r="Y43" s="69"/>
      <c r="Z43" s="69"/>
      <c r="AA43" s="69"/>
      <c r="AB43" s="69"/>
      <c r="AC43" s="69"/>
      <c r="AD43" s="69"/>
    </row>
    <row r="44" spans="2:31" ht="13.8" x14ac:dyDescent="0.3">
      <c r="C44" s="69"/>
      <c r="D44" s="69"/>
      <c r="E44" s="69"/>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row>
    <row r="45" spans="2:31" ht="13.8" x14ac:dyDescent="0.3">
      <c r="C45" s="69"/>
      <c r="D45" s="69"/>
      <c r="E45" s="69"/>
      <c r="F45" s="69"/>
      <c r="G45" s="69"/>
      <c r="H45" s="69"/>
      <c r="I45" s="69"/>
      <c r="J45" s="69"/>
      <c r="K45" s="69"/>
      <c r="L45" s="69"/>
      <c r="M45" s="69"/>
      <c r="N45" s="69"/>
      <c r="O45" s="69"/>
      <c r="P45" s="69"/>
      <c r="Q45" s="69"/>
      <c r="R45" s="69"/>
      <c r="S45" s="69"/>
      <c r="T45" s="69"/>
      <c r="U45" s="69"/>
      <c r="V45" s="69"/>
      <c r="W45" s="69"/>
      <c r="X45" s="69"/>
      <c r="Y45" s="69"/>
      <c r="Z45" s="69"/>
      <c r="AA45" s="69"/>
      <c r="AB45" s="69"/>
      <c r="AC45" s="69"/>
      <c r="AD45" s="69"/>
    </row>
    <row r="46" spans="2:31" ht="13.8" x14ac:dyDescent="0.3">
      <c r="O46" s="67"/>
      <c r="P46" s="69"/>
      <c r="Q46" s="69"/>
      <c r="R46" s="69"/>
      <c r="S46" s="69"/>
      <c r="T46" s="69"/>
      <c r="AE46" s="68"/>
    </row>
    <row r="47" spans="2:31" ht="13.8" x14ac:dyDescent="0.3">
      <c r="O47" s="67"/>
      <c r="P47" s="69"/>
      <c r="Q47" s="69"/>
      <c r="R47" s="69"/>
      <c r="S47" s="69"/>
      <c r="T47" s="69"/>
      <c r="AE47" s="68"/>
    </row>
    <row r="48" spans="2:31" ht="13.8" x14ac:dyDescent="0.3">
      <c r="O48" s="67"/>
      <c r="P48" s="69"/>
      <c r="Q48" s="69"/>
      <c r="R48" s="69"/>
      <c r="S48" s="69"/>
      <c r="T48" s="69"/>
      <c r="AE48" s="68"/>
    </row>
    <row r="49" spans="2:70" ht="13.8" x14ac:dyDescent="0.3">
      <c r="O49" s="67"/>
      <c r="P49" s="69"/>
      <c r="Q49" s="69"/>
      <c r="R49" s="69"/>
      <c r="S49" s="69"/>
      <c r="T49" s="69"/>
      <c r="AE49" s="68"/>
    </row>
    <row r="50" spans="2:70" ht="13.8" x14ac:dyDescent="0.3">
      <c r="O50" s="67"/>
      <c r="P50" s="69"/>
      <c r="Q50" s="69"/>
      <c r="R50" s="69"/>
      <c r="S50" s="69"/>
      <c r="T50" s="69"/>
      <c r="AE50" s="68"/>
    </row>
    <row r="51" spans="2:70" ht="13.8" x14ac:dyDescent="0.3">
      <c r="O51" s="67"/>
      <c r="P51" s="69"/>
      <c r="Q51" s="69"/>
      <c r="R51" s="69"/>
      <c r="S51" s="69"/>
      <c r="T51" s="69"/>
      <c r="AE51" s="68"/>
    </row>
    <row r="52" spans="2:70" ht="13.8" x14ac:dyDescent="0.3">
      <c r="P52" s="69"/>
      <c r="Q52" s="69"/>
      <c r="R52" s="69"/>
      <c r="S52" s="69"/>
      <c r="T52" s="69"/>
    </row>
    <row r="53" spans="2:70" ht="13.8" x14ac:dyDescent="0.3">
      <c r="P53" s="69"/>
      <c r="Q53" s="69"/>
      <c r="R53" s="69"/>
      <c r="S53" s="69"/>
      <c r="T53" s="69"/>
    </row>
    <row r="54" spans="2:70" ht="13.8" x14ac:dyDescent="0.3">
      <c r="P54" s="69"/>
      <c r="Q54" s="69"/>
      <c r="R54" s="69"/>
      <c r="S54" s="69"/>
      <c r="T54" s="69"/>
    </row>
    <row r="55" spans="2:70" ht="13.8" x14ac:dyDescent="0.3">
      <c r="B55" s="67"/>
      <c r="C55" s="67"/>
      <c r="D55" s="67"/>
      <c r="E55" s="67"/>
      <c r="F55" s="67"/>
      <c r="G55" s="67"/>
      <c r="H55" s="67"/>
      <c r="I55" s="67"/>
      <c r="J55" s="67"/>
      <c r="K55" s="67"/>
      <c r="L55" s="67"/>
      <c r="M55" s="67"/>
    </row>
    <row r="57" spans="2:70" ht="13.8" x14ac:dyDescent="0.3">
      <c r="B57" s="67"/>
      <c r="C57" s="67"/>
      <c r="D57" s="67"/>
      <c r="E57" s="67"/>
      <c r="F57" s="67"/>
      <c r="G57" s="67"/>
      <c r="H57" s="67"/>
      <c r="I57" s="67"/>
      <c r="J57" s="67"/>
      <c r="K57" s="67"/>
      <c r="L57" s="67"/>
      <c r="M57" s="67"/>
      <c r="N57" s="67"/>
      <c r="O57" s="67"/>
      <c r="P57" s="67"/>
      <c r="Q57" s="67"/>
      <c r="R57" s="67"/>
      <c r="S57" s="67"/>
      <c r="T57" s="67"/>
      <c r="U57" s="67"/>
      <c r="V57" s="67"/>
      <c r="W57" s="67"/>
      <c r="X57" s="67"/>
      <c r="Y57" s="67"/>
      <c r="Z57" s="67"/>
      <c r="AA57" s="67"/>
      <c r="AB57" s="67"/>
      <c r="AC57" s="67"/>
      <c r="AD57" s="67"/>
      <c r="AE57" s="67"/>
      <c r="AF57" s="67"/>
      <c r="AG57" s="67"/>
      <c r="AH57" s="67"/>
      <c r="AI57" s="67"/>
      <c r="AJ57" s="67"/>
      <c r="AK57" s="67"/>
      <c r="AL57" s="67"/>
      <c r="AM57" s="67"/>
      <c r="AN57" s="67"/>
      <c r="AO57" s="67"/>
      <c r="AP57" s="67"/>
      <c r="AQ57" s="67"/>
      <c r="AR57" s="67"/>
      <c r="AS57" s="67"/>
      <c r="AT57" s="67"/>
      <c r="AU57" s="67"/>
      <c r="AV57" s="67"/>
      <c r="AW57" s="67"/>
      <c r="AX57" s="67"/>
      <c r="AY57" s="67"/>
      <c r="AZ57" s="67"/>
      <c r="BA57" s="67"/>
      <c r="BB57" s="67"/>
      <c r="BC57" s="67"/>
      <c r="BD57" s="67"/>
      <c r="BE57" s="67"/>
      <c r="BF57" s="67"/>
      <c r="BG57" s="67"/>
      <c r="BH57" s="67"/>
      <c r="BI57" s="67"/>
      <c r="BJ57" s="67"/>
      <c r="BK57" s="67"/>
      <c r="BL57" s="67"/>
      <c r="BM57" s="67"/>
      <c r="BN57" s="67"/>
      <c r="BO57" s="67"/>
      <c r="BP57" s="67"/>
      <c r="BQ57" s="67"/>
      <c r="BR57" s="67"/>
    </row>
    <row r="58" spans="2:70" ht="13.8" x14ac:dyDescent="0.3">
      <c r="B58" s="67"/>
      <c r="C58" s="69"/>
      <c r="D58" s="69"/>
      <c r="E58" s="69"/>
      <c r="F58" s="69"/>
      <c r="G58" s="69"/>
      <c r="H58" s="69"/>
      <c r="I58" s="69"/>
      <c r="J58" s="69"/>
      <c r="K58" s="69"/>
      <c r="L58" s="69"/>
      <c r="M58" s="69"/>
      <c r="N58" s="69"/>
      <c r="O58" s="69"/>
      <c r="P58" s="69"/>
      <c r="Q58" s="69"/>
      <c r="R58" s="69"/>
      <c r="S58" s="69"/>
      <c r="T58" s="69"/>
      <c r="U58" s="69"/>
      <c r="V58" s="69"/>
      <c r="W58" s="69"/>
      <c r="X58" s="69"/>
      <c r="Y58" s="69"/>
      <c r="Z58" s="69"/>
      <c r="AA58" s="69"/>
      <c r="AB58" s="69"/>
      <c r="AC58" s="69"/>
      <c r="AD58" s="69"/>
      <c r="AE58" s="69"/>
      <c r="AF58" s="69"/>
      <c r="AG58" s="69"/>
      <c r="AH58" s="69"/>
      <c r="AI58" s="69"/>
      <c r="AJ58" s="69"/>
      <c r="AK58" s="69"/>
      <c r="AL58" s="69"/>
      <c r="AM58" s="69"/>
      <c r="AN58" s="69"/>
      <c r="AO58" s="69"/>
      <c r="AP58" s="69"/>
      <c r="AQ58" s="69"/>
      <c r="AR58" s="69"/>
      <c r="AS58" s="69"/>
      <c r="AT58" s="69"/>
      <c r="AU58" s="69"/>
      <c r="AV58" s="69"/>
      <c r="AW58" s="69"/>
      <c r="AX58" s="69"/>
      <c r="AY58" s="69"/>
      <c r="AZ58" s="69"/>
      <c r="BA58" s="69"/>
      <c r="BB58" s="69"/>
      <c r="BC58" s="69"/>
      <c r="BD58" s="69"/>
      <c r="BE58" s="69"/>
      <c r="BF58" s="69"/>
      <c r="BG58" s="69"/>
      <c r="BH58" s="69"/>
      <c r="BI58" s="69"/>
      <c r="BJ58" s="69"/>
      <c r="BK58" s="69"/>
      <c r="BL58" s="69"/>
      <c r="BM58" s="69"/>
      <c r="BN58" s="69"/>
      <c r="BO58" s="69"/>
      <c r="BP58" s="69"/>
      <c r="BQ58" s="69"/>
      <c r="BR58" s="69"/>
    </row>
    <row r="59" spans="2:70" ht="13.8" x14ac:dyDescent="0.3">
      <c r="B59" s="67"/>
      <c r="C59" s="69"/>
      <c r="D59" s="69"/>
      <c r="E59" s="69"/>
      <c r="F59" s="69"/>
      <c r="G59" s="69"/>
      <c r="H59" s="69"/>
      <c r="I59" s="69"/>
      <c r="J59" s="69"/>
      <c r="K59" s="69"/>
      <c r="L59" s="69"/>
      <c r="M59" s="69"/>
      <c r="N59" s="69"/>
      <c r="O59" s="69"/>
      <c r="P59" s="69"/>
      <c r="Q59" s="69"/>
      <c r="R59" s="69"/>
      <c r="S59" s="69"/>
      <c r="T59" s="69"/>
      <c r="U59" s="69"/>
      <c r="V59" s="69"/>
      <c r="W59" s="69"/>
      <c r="X59" s="69"/>
      <c r="Y59" s="69"/>
      <c r="Z59" s="69"/>
      <c r="AA59" s="69"/>
      <c r="AB59" s="69"/>
      <c r="AC59" s="69"/>
      <c r="AD59" s="69"/>
      <c r="AE59" s="69"/>
      <c r="AF59" s="69"/>
      <c r="AG59" s="69"/>
      <c r="AH59" s="69"/>
      <c r="AI59" s="69"/>
      <c r="AJ59" s="69"/>
      <c r="AK59" s="69"/>
      <c r="AL59" s="69"/>
      <c r="AM59" s="69"/>
      <c r="AN59" s="69"/>
      <c r="AO59" s="69"/>
      <c r="AP59" s="69"/>
      <c r="AQ59" s="69"/>
      <c r="AR59" s="69"/>
      <c r="AS59" s="69"/>
      <c r="AT59" s="69"/>
      <c r="AU59" s="69"/>
      <c r="AV59" s="69"/>
      <c r="AW59" s="69"/>
      <c r="AX59" s="69"/>
      <c r="AY59" s="69"/>
      <c r="AZ59" s="69"/>
      <c r="BA59" s="69"/>
      <c r="BB59" s="69"/>
      <c r="BC59" s="69"/>
      <c r="BD59" s="69"/>
      <c r="BE59" s="69"/>
      <c r="BF59" s="69"/>
      <c r="BG59" s="69"/>
      <c r="BH59" s="69"/>
      <c r="BI59" s="69"/>
      <c r="BJ59" s="69"/>
      <c r="BK59" s="69"/>
      <c r="BL59" s="69"/>
      <c r="BM59" s="69"/>
      <c r="BN59" s="69"/>
      <c r="BO59" s="69"/>
      <c r="BP59" s="69"/>
      <c r="BQ59" s="69"/>
      <c r="BR59" s="69"/>
    </row>
    <row r="60" spans="2:70" ht="13.8" x14ac:dyDescent="0.3">
      <c r="B60" s="67"/>
      <c r="C60" s="69"/>
      <c r="D60" s="69"/>
      <c r="E60" s="69"/>
      <c r="F60" s="69"/>
      <c r="G60" s="69"/>
      <c r="H60" s="69"/>
      <c r="I60" s="69"/>
      <c r="J60" s="69"/>
      <c r="K60" s="69"/>
      <c r="L60" s="69"/>
      <c r="M60" s="69"/>
      <c r="N60" s="69"/>
      <c r="O60" s="69"/>
      <c r="P60" s="69"/>
      <c r="Q60" s="69"/>
      <c r="R60" s="69"/>
      <c r="S60" s="69"/>
      <c r="T60" s="69"/>
      <c r="U60" s="69"/>
      <c r="V60" s="69"/>
      <c r="W60" s="69"/>
      <c r="X60" s="69"/>
      <c r="Y60" s="69"/>
      <c r="Z60" s="69"/>
      <c r="AA60" s="69"/>
      <c r="AB60" s="69"/>
      <c r="AC60" s="69"/>
      <c r="AD60" s="69"/>
      <c r="AE60" s="69"/>
      <c r="AF60" s="69"/>
      <c r="AG60" s="69"/>
      <c r="AH60" s="69"/>
      <c r="AI60" s="69"/>
      <c r="AJ60" s="69"/>
      <c r="AK60" s="69"/>
      <c r="AL60" s="69"/>
      <c r="AM60" s="69"/>
      <c r="AN60" s="69"/>
      <c r="AO60" s="69"/>
      <c r="AP60" s="69"/>
      <c r="AQ60" s="69"/>
      <c r="AR60" s="69"/>
      <c r="AS60" s="69"/>
      <c r="AT60" s="69"/>
      <c r="AU60" s="69"/>
      <c r="AV60" s="69"/>
      <c r="AW60" s="69"/>
      <c r="AX60" s="69"/>
      <c r="AY60" s="69"/>
      <c r="AZ60" s="69"/>
      <c r="BA60" s="69"/>
      <c r="BB60" s="69"/>
      <c r="BC60" s="69"/>
      <c r="BD60" s="69"/>
      <c r="BE60" s="69"/>
      <c r="BF60" s="69"/>
      <c r="BG60" s="69"/>
      <c r="BH60" s="69"/>
      <c r="BI60" s="69"/>
      <c r="BJ60" s="69"/>
      <c r="BK60" s="69"/>
      <c r="BL60" s="69"/>
      <c r="BM60" s="69"/>
      <c r="BN60" s="69"/>
      <c r="BO60" s="69"/>
      <c r="BP60" s="69"/>
      <c r="BQ60" s="69"/>
      <c r="BR60" s="69"/>
    </row>
    <row r="61" spans="2:70" ht="13.8" x14ac:dyDescent="0.3">
      <c r="B61" s="67"/>
      <c r="C61" s="69"/>
      <c r="D61" s="69"/>
      <c r="E61" s="69"/>
      <c r="F61" s="69"/>
      <c r="G61" s="69"/>
      <c r="H61" s="69"/>
      <c r="I61" s="69"/>
      <c r="J61" s="69"/>
      <c r="K61" s="69"/>
      <c r="L61" s="69"/>
      <c r="M61" s="69"/>
      <c r="N61" s="69"/>
      <c r="O61" s="69"/>
      <c r="P61" s="69"/>
      <c r="Q61" s="69"/>
      <c r="R61" s="69"/>
      <c r="S61" s="69"/>
      <c r="T61" s="69"/>
      <c r="U61" s="69"/>
      <c r="V61" s="69"/>
      <c r="W61" s="69"/>
      <c r="X61" s="69"/>
      <c r="Y61" s="69"/>
      <c r="Z61" s="69"/>
      <c r="AA61" s="69"/>
      <c r="AB61" s="69"/>
      <c r="AC61" s="69"/>
      <c r="AD61" s="69"/>
      <c r="AE61" s="69"/>
      <c r="AF61" s="69"/>
      <c r="AG61" s="69"/>
      <c r="AH61" s="69"/>
      <c r="AI61" s="69"/>
      <c r="AJ61" s="69"/>
      <c r="AK61" s="69"/>
      <c r="AL61" s="69"/>
      <c r="AM61" s="69"/>
      <c r="AN61" s="69"/>
      <c r="AO61" s="69"/>
      <c r="AP61" s="69"/>
      <c r="AQ61" s="69"/>
      <c r="AR61" s="69"/>
      <c r="AS61" s="69"/>
      <c r="AT61" s="69"/>
      <c r="AU61" s="69"/>
      <c r="AV61" s="69"/>
      <c r="AW61" s="69"/>
      <c r="AX61" s="69"/>
      <c r="AY61" s="69"/>
      <c r="AZ61" s="69"/>
      <c r="BA61" s="69"/>
      <c r="BB61" s="69"/>
      <c r="BC61" s="69"/>
      <c r="BD61" s="69"/>
      <c r="BE61" s="69"/>
      <c r="BF61" s="69"/>
      <c r="BG61" s="69"/>
      <c r="BH61" s="69"/>
      <c r="BI61" s="69"/>
      <c r="BJ61" s="69"/>
      <c r="BK61" s="69"/>
      <c r="BL61" s="69"/>
      <c r="BM61" s="69"/>
      <c r="BN61" s="69"/>
      <c r="BO61" s="69"/>
      <c r="BP61" s="69"/>
      <c r="BQ61" s="69"/>
      <c r="BR61" s="69"/>
    </row>
    <row r="62" spans="2:70" ht="13.8" x14ac:dyDescent="0.3">
      <c r="B62" s="67"/>
      <c r="C62" s="69"/>
      <c r="D62" s="69"/>
      <c r="E62" s="69"/>
      <c r="F62" s="69"/>
      <c r="G62" s="69"/>
      <c r="H62" s="69"/>
      <c r="I62" s="69"/>
      <c r="J62" s="69"/>
      <c r="K62" s="69"/>
      <c r="L62" s="69"/>
      <c r="M62" s="69"/>
      <c r="N62" s="69"/>
      <c r="O62" s="69"/>
      <c r="P62" s="69"/>
      <c r="Q62" s="69"/>
      <c r="R62" s="69"/>
      <c r="S62" s="69"/>
      <c r="T62" s="69"/>
      <c r="U62" s="69"/>
      <c r="V62" s="69"/>
      <c r="W62" s="69"/>
      <c r="X62" s="69"/>
      <c r="Y62" s="69"/>
      <c r="Z62" s="69"/>
      <c r="AA62" s="69"/>
      <c r="AB62" s="69"/>
      <c r="AC62" s="69"/>
      <c r="AD62" s="69"/>
      <c r="AE62" s="69"/>
      <c r="AF62" s="69"/>
      <c r="AG62" s="69"/>
      <c r="AH62" s="69"/>
      <c r="AI62" s="69"/>
      <c r="AJ62" s="69"/>
      <c r="AK62" s="69"/>
      <c r="AL62" s="69"/>
      <c r="AM62" s="69"/>
      <c r="AN62" s="69"/>
      <c r="AO62" s="69"/>
      <c r="AP62" s="69"/>
      <c r="AQ62" s="69"/>
      <c r="AR62" s="69"/>
      <c r="AS62" s="69"/>
      <c r="AT62" s="69"/>
      <c r="AU62" s="69"/>
      <c r="AV62" s="69"/>
      <c r="AW62" s="69"/>
      <c r="AX62" s="69"/>
      <c r="AY62" s="69"/>
      <c r="AZ62" s="69"/>
      <c r="BA62" s="69"/>
      <c r="BB62" s="69"/>
      <c r="BC62" s="69"/>
      <c r="BD62" s="69"/>
      <c r="BE62" s="69"/>
      <c r="BF62" s="69"/>
      <c r="BG62" s="69"/>
      <c r="BH62" s="69"/>
      <c r="BI62" s="69"/>
      <c r="BJ62" s="69"/>
      <c r="BK62" s="69"/>
      <c r="BL62" s="69"/>
      <c r="BM62" s="69"/>
      <c r="BN62" s="69"/>
      <c r="BO62" s="69"/>
      <c r="BP62" s="69"/>
      <c r="BQ62" s="69"/>
      <c r="BR62" s="69"/>
    </row>
    <row r="65" spans="2:70" ht="13.8" x14ac:dyDescent="0.3">
      <c r="B65" s="67"/>
      <c r="C65" s="67"/>
      <c r="D65" s="67"/>
      <c r="E65" s="67"/>
      <c r="F65" s="67"/>
      <c r="G65" s="67"/>
      <c r="H65" s="67"/>
      <c r="I65" s="67"/>
      <c r="J65" s="67"/>
      <c r="K65" s="67"/>
      <c r="L65" s="67"/>
      <c r="M65" s="67"/>
    </row>
    <row r="67" spans="2:70" ht="13.8" x14ac:dyDescent="0.3">
      <c r="B67" s="67"/>
      <c r="C67" s="67"/>
      <c r="D67" s="67"/>
      <c r="E67" s="67"/>
      <c r="F67" s="67"/>
      <c r="G67" s="67"/>
      <c r="H67" s="67"/>
      <c r="I67" s="67"/>
      <c r="J67" s="67"/>
      <c r="K67" s="67"/>
      <c r="L67" s="67"/>
      <c r="M67" s="67"/>
      <c r="N67" s="67"/>
      <c r="O67" s="67"/>
      <c r="P67" s="67"/>
      <c r="Q67" s="67"/>
      <c r="R67" s="67"/>
      <c r="S67" s="67"/>
      <c r="T67" s="67"/>
      <c r="U67" s="67"/>
      <c r="V67" s="67"/>
      <c r="W67" s="67"/>
      <c r="X67" s="67"/>
      <c r="Y67" s="67"/>
      <c r="Z67" s="67"/>
      <c r="AA67" s="67"/>
      <c r="AB67" s="67"/>
      <c r="AC67" s="67"/>
      <c r="AD67" s="67"/>
      <c r="AE67" s="67"/>
      <c r="AF67" s="67"/>
      <c r="AG67" s="67"/>
      <c r="AH67" s="67"/>
      <c r="AI67" s="67"/>
      <c r="AJ67" s="67"/>
      <c r="AK67" s="67"/>
      <c r="AL67" s="67"/>
      <c r="AM67" s="67"/>
      <c r="AN67" s="67"/>
      <c r="AO67" s="67"/>
      <c r="AP67" s="67"/>
      <c r="AQ67" s="67"/>
      <c r="AR67" s="67"/>
      <c r="AS67" s="67"/>
      <c r="AT67" s="67"/>
      <c r="AU67" s="67"/>
      <c r="AV67" s="67"/>
      <c r="AW67" s="67"/>
      <c r="AX67" s="67"/>
      <c r="AY67" s="67"/>
      <c r="AZ67" s="67"/>
      <c r="BA67" s="67"/>
      <c r="BB67" s="67"/>
      <c r="BC67" s="67"/>
      <c r="BD67" s="67"/>
      <c r="BE67" s="67"/>
      <c r="BF67" s="67"/>
      <c r="BG67" s="67"/>
      <c r="BH67" s="67"/>
      <c r="BI67" s="67"/>
      <c r="BJ67" s="67"/>
      <c r="BK67" s="67"/>
      <c r="BL67" s="67"/>
      <c r="BM67" s="67"/>
      <c r="BN67" s="67"/>
      <c r="BO67" s="67"/>
      <c r="BP67" s="67"/>
      <c r="BQ67" s="67"/>
      <c r="BR67" s="67"/>
    </row>
    <row r="68" spans="2:70" ht="13.8" x14ac:dyDescent="0.3">
      <c r="B68" s="67"/>
    </row>
    <row r="69" spans="2:70" ht="13.8" x14ac:dyDescent="0.3">
      <c r="B69" s="67"/>
    </row>
    <row r="70" spans="2:70" ht="13.8" x14ac:dyDescent="0.3">
      <c r="B70" s="67"/>
    </row>
    <row r="71" spans="2:70" ht="13.8" x14ac:dyDescent="0.3">
      <c r="B71" s="67"/>
    </row>
    <row r="72" spans="2:70" ht="13.8" x14ac:dyDescent="0.3">
      <c r="B72" s="67"/>
    </row>
    <row r="73" spans="2:70" ht="13.8" x14ac:dyDescent="0.3">
      <c r="P73" s="69"/>
      <c r="Q73" s="69"/>
      <c r="R73" s="69"/>
      <c r="S73" s="69"/>
      <c r="T73" s="69"/>
    </row>
    <row r="74" spans="2:70" ht="13.8" x14ac:dyDescent="0.3">
      <c r="P74" s="69"/>
      <c r="Q74" s="69"/>
      <c r="R74" s="69"/>
      <c r="S74" s="69"/>
      <c r="T74" s="69"/>
    </row>
    <row r="75" spans="2:70" ht="13.8" x14ac:dyDescent="0.3">
      <c r="P75" s="69"/>
      <c r="Q75" s="69"/>
      <c r="R75" s="69"/>
      <c r="S75" s="69"/>
      <c r="T75" s="69"/>
    </row>
    <row r="76" spans="2:70" ht="13.8" x14ac:dyDescent="0.3">
      <c r="P76" s="69"/>
      <c r="Q76" s="69"/>
      <c r="R76" s="69"/>
      <c r="S76" s="69"/>
      <c r="T76" s="69"/>
    </row>
    <row r="77" spans="2:70" ht="13.8" x14ac:dyDescent="0.3">
      <c r="P77" s="69"/>
      <c r="Q77" s="69"/>
      <c r="R77" s="69"/>
      <c r="S77" s="69"/>
      <c r="T77" s="69"/>
    </row>
    <row r="78" spans="2:70" ht="13.8" x14ac:dyDescent="0.3">
      <c r="P78" s="69"/>
      <c r="Q78" s="69"/>
      <c r="R78" s="69"/>
      <c r="S78" s="69"/>
      <c r="T78" s="69"/>
    </row>
    <row r="79" spans="2:70" ht="13.8" x14ac:dyDescent="0.3">
      <c r="O79" s="67"/>
      <c r="P79" s="69"/>
      <c r="Q79" s="69"/>
      <c r="R79" s="69"/>
      <c r="S79" s="69"/>
      <c r="T79" s="69"/>
      <c r="AE79" s="68"/>
    </row>
    <row r="80" spans="2:70" ht="13.8" x14ac:dyDescent="0.3">
      <c r="O80" s="67"/>
      <c r="P80" s="69"/>
      <c r="Q80" s="69"/>
      <c r="R80" s="69"/>
      <c r="S80" s="69"/>
      <c r="T80" s="69"/>
      <c r="AE80" s="68"/>
    </row>
    <row r="81" spans="15:31" ht="13.8" x14ac:dyDescent="0.3">
      <c r="O81" s="67"/>
      <c r="P81" s="69"/>
      <c r="Q81" s="69"/>
      <c r="R81" s="69"/>
      <c r="S81" s="69"/>
      <c r="T81" s="69"/>
      <c r="AE81" s="68"/>
    </row>
    <row r="82" spans="15:31" ht="13.8" x14ac:dyDescent="0.3">
      <c r="O82" s="67"/>
      <c r="P82" s="69"/>
      <c r="Q82" s="69"/>
      <c r="R82" s="69"/>
      <c r="S82" s="69"/>
      <c r="T82" s="69"/>
      <c r="AE82" s="68"/>
    </row>
    <row r="83" spans="15:31" ht="13.8" x14ac:dyDescent="0.3">
      <c r="O83" s="67"/>
      <c r="P83" s="69"/>
      <c r="Q83" s="69"/>
      <c r="R83" s="69"/>
      <c r="S83" s="69"/>
      <c r="T83" s="69"/>
      <c r="AE83" s="68"/>
    </row>
    <row r="84" spans="15:31" ht="13.8" x14ac:dyDescent="0.3">
      <c r="O84" s="67"/>
      <c r="P84" s="69"/>
      <c r="Q84" s="69"/>
      <c r="R84" s="69"/>
      <c r="S84" s="69"/>
      <c r="T84" s="69"/>
      <c r="AE84" s="68"/>
    </row>
    <row r="85" spans="15:31" ht="13.8" x14ac:dyDescent="0.3">
      <c r="O85" s="67"/>
      <c r="P85" s="69"/>
      <c r="Q85" s="69"/>
      <c r="R85" s="69"/>
      <c r="S85" s="69"/>
      <c r="T85" s="69"/>
      <c r="AE85" s="68"/>
    </row>
    <row r="86" spans="15:31" ht="13.8" x14ac:dyDescent="0.3">
      <c r="O86" s="67"/>
      <c r="P86" s="69"/>
      <c r="Q86" s="69"/>
      <c r="R86" s="69"/>
      <c r="S86" s="69"/>
      <c r="T86" s="69"/>
      <c r="AE86" s="68"/>
    </row>
    <row r="87" spans="15:31" ht="13.8" x14ac:dyDescent="0.3">
      <c r="O87" s="67"/>
      <c r="P87" s="69"/>
      <c r="Q87" s="69"/>
      <c r="R87" s="69"/>
      <c r="S87" s="69"/>
      <c r="T87" s="69"/>
      <c r="AE87" s="68"/>
    </row>
    <row r="88" spans="15:31" ht="13.8" x14ac:dyDescent="0.3">
      <c r="O88" s="67"/>
      <c r="P88" s="69"/>
      <c r="Q88" s="69"/>
      <c r="R88" s="69"/>
      <c r="S88" s="69"/>
      <c r="T88" s="69"/>
      <c r="AE88" s="68"/>
    </row>
    <row r="89" spans="15:31" ht="13.8" x14ac:dyDescent="0.3">
      <c r="O89" s="67"/>
      <c r="P89" s="69"/>
      <c r="Q89" s="69"/>
      <c r="R89" s="69"/>
      <c r="S89" s="69"/>
      <c r="T89" s="69"/>
      <c r="AE89" s="68"/>
    </row>
    <row r="90" spans="15:31" ht="13.8" x14ac:dyDescent="0.3">
      <c r="O90" s="67"/>
      <c r="P90" s="69"/>
      <c r="Q90" s="69"/>
      <c r="R90" s="69"/>
      <c r="S90" s="69"/>
      <c r="T90" s="69"/>
      <c r="AE90" s="68"/>
    </row>
    <row r="91" spans="15:31" ht="13.8" x14ac:dyDescent="0.3">
      <c r="O91" s="67"/>
      <c r="P91" s="69"/>
      <c r="Q91" s="69"/>
      <c r="R91" s="69"/>
      <c r="S91" s="69"/>
      <c r="T91" s="69"/>
      <c r="AE91" s="68"/>
    </row>
    <row r="92" spans="15:31" ht="13.8" x14ac:dyDescent="0.3">
      <c r="O92" s="67"/>
      <c r="P92" s="69"/>
      <c r="Q92" s="69"/>
      <c r="R92" s="69"/>
      <c r="S92" s="69"/>
      <c r="T92" s="69"/>
      <c r="AE92" s="68"/>
    </row>
    <row r="93" spans="15:31" ht="13.8" x14ac:dyDescent="0.3">
      <c r="O93" s="67"/>
      <c r="P93" s="69"/>
      <c r="Q93" s="69"/>
      <c r="R93" s="69"/>
      <c r="S93" s="69"/>
      <c r="T93" s="69"/>
      <c r="AE93" s="68"/>
    </row>
    <row r="94" spans="15:31" ht="13.8" x14ac:dyDescent="0.3">
      <c r="O94" s="67"/>
      <c r="P94" s="69"/>
      <c r="Q94" s="69"/>
      <c r="R94" s="69"/>
      <c r="S94" s="69"/>
      <c r="T94" s="69"/>
      <c r="AE94" s="68"/>
    </row>
    <row r="95" spans="15:31" ht="13.8" x14ac:dyDescent="0.3">
      <c r="O95" s="67"/>
      <c r="P95" s="69"/>
      <c r="Q95" s="69"/>
      <c r="R95" s="69"/>
      <c r="S95" s="69"/>
      <c r="T95" s="69"/>
      <c r="AE95" s="68"/>
    </row>
    <row r="96" spans="15:31" ht="13.8" x14ac:dyDescent="0.3">
      <c r="O96" s="67"/>
      <c r="P96" s="69"/>
      <c r="Q96" s="69"/>
      <c r="R96" s="69"/>
      <c r="S96" s="69"/>
      <c r="T96" s="69"/>
      <c r="AE96" s="68"/>
    </row>
    <row r="97" spans="15:31" ht="13.8" x14ac:dyDescent="0.3">
      <c r="O97" s="67"/>
      <c r="P97" s="69"/>
      <c r="Q97" s="69"/>
      <c r="R97" s="69"/>
      <c r="S97" s="69"/>
      <c r="T97" s="69"/>
      <c r="AE97" s="68"/>
    </row>
    <row r="98" spans="15:31" ht="13.8" x14ac:dyDescent="0.3">
      <c r="O98" s="67"/>
      <c r="P98" s="69"/>
      <c r="Q98" s="69"/>
      <c r="R98" s="69"/>
      <c r="S98" s="69"/>
      <c r="T98" s="69"/>
      <c r="AE98" s="68"/>
    </row>
    <row r="99" spans="15:31" ht="13.8" x14ac:dyDescent="0.3">
      <c r="O99" s="67"/>
      <c r="P99" s="69"/>
      <c r="Q99" s="69"/>
      <c r="R99" s="69"/>
      <c r="S99" s="69"/>
      <c r="T99" s="69"/>
      <c r="AE99" s="68"/>
    </row>
    <row r="100" spans="15:31" ht="13.8" x14ac:dyDescent="0.3">
      <c r="O100" s="67"/>
      <c r="P100" s="69"/>
      <c r="Q100" s="69"/>
      <c r="R100" s="69"/>
      <c r="S100" s="69"/>
      <c r="T100" s="69"/>
      <c r="AE100" s="68"/>
    </row>
    <row r="101" spans="15:31" ht="13.8" x14ac:dyDescent="0.3">
      <c r="O101" s="67"/>
      <c r="P101" s="69"/>
      <c r="Q101" s="69"/>
      <c r="R101" s="69"/>
      <c r="S101" s="69"/>
      <c r="T101" s="69"/>
      <c r="AE101" s="68"/>
    </row>
    <row r="102" spans="15:31" ht="13.8" x14ac:dyDescent="0.3">
      <c r="O102" s="67"/>
      <c r="P102" s="69"/>
      <c r="Q102" s="69"/>
      <c r="R102" s="69"/>
      <c r="S102" s="69"/>
      <c r="T102" s="69"/>
      <c r="AE102" s="68"/>
    </row>
    <row r="103" spans="15:31" ht="13.8" x14ac:dyDescent="0.3">
      <c r="O103" s="67"/>
      <c r="P103" s="69"/>
      <c r="Q103" s="69"/>
      <c r="R103" s="69"/>
      <c r="S103" s="69"/>
      <c r="T103" s="69"/>
      <c r="AE103" s="68"/>
    </row>
    <row r="104" spans="15:31" ht="13.8" x14ac:dyDescent="0.3">
      <c r="O104" s="67"/>
      <c r="P104" s="69"/>
      <c r="Q104" s="69"/>
      <c r="R104" s="69"/>
      <c r="S104" s="69"/>
      <c r="T104" s="69"/>
      <c r="AE104" s="68"/>
    </row>
    <row r="105" spans="15:31" ht="13.8" x14ac:dyDescent="0.3">
      <c r="O105" s="67"/>
      <c r="P105" s="69"/>
      <c r="Q105" s="69"/>
      <c r="R105" s="69"/>
      <c r="S105" s="69"/>
      <c r="T105" s="69"/>
      <c r="AE105" s="68"/>
    </row>
    <row r="106" spans="15:31" ht="13.8" x14ac:dyDescent="0.3">
      <c r="AE106" s="68"/>
    </row>
    <row r="107" spans="15:31" ht="13.8" x14ac:dyDescent="0.3">
      <c r="AE107" s="68"/>
    </row>
    <row r="108" spans="15:31" ht="13.8" x14ac:dyDescent="0.3">
      <c r="AE108" s="68"/>
    </row>
    <row r="109" spans="15:31" ht="13.8" x14ac:dyDescent="0.3">
      <c r="AE109" s="68"/>
    </row>
    <row r="110" spans="15:31" ht="13.8" x14ac:dyDescent="0.3">
      <c r="AE110" s="68"/>
    </row>
    <row r="111" spans="15:31" ht="13.8" x14ac:dyDescent="0.3">
      <c r="AE111" s="68"/>
    </row>
    <row r="112" spans="15:31" ht="13.8" x14ac:dyDescent="0.3">
      <c r="AE112" s="68"/>
    </row>
    <row r="113" spans="31:31" ht="13.8" x14ac:dyDescent="0.3">
      <c r="AE113" s="68"/>
    </row>
    <row r="114" spans="31:31" ht="13.8" x14ac:dyDescent="0.3">
      <c r="AE114" s="68"/>
    </row>
    <row r="115" spans="31:31" ht="13.8" x14ac:dyDescent="0.3">
      <c r="AE115" s="68"/>
    </row>
    <row r="116" spans="31:31" ht="13.8" x14ac:dyDescent="0.3">
      <c r="AE116" s="68"/>
    </row>
    <row r="117" spans="31:31" ht="13.8" x14ac:dyDescent="0.3">
      <c r="AE117" s="68"/>
    </row>
    <row r="118" spans="31:31" ht="13.8" x14ac:dyDescent="0.3">
      <c r="AE118" s="68"/>
    </row>
    <row r="119" spans="31:31" ht="13.8" x14ac:dyDescent="0.3">
      <c r="AE119" s="68"/>
    </row>
    <row r="120" spans="31:31" ht="13.8" x14ac:dyDescent="0.3">
      <c r="AE120" s="68"/>
    </row>
    <row r="121" spans="31:31" ht="13.8" x14ac:dyDescent="0.3">
      <c r="AE121" s="68"/>
    </row>
    <row r="122" spans="31:31" ht="13.8" x14ac:dyDescent="0.3">
      <c r="AE122" s="68"/>
    </row>
    <row r="123" spans="31:31" ht="13.8" x14ac:dyDescent="0.3">
      <c r="AE123" s="68"/>
    </row>
    <row r="124" spans="31:31" ht="13.8" x14ac:dyDescent="0.3">
      <c r="AE124" s="68"/>
    </row>
    <row r="125" spans="31:31" ht="13.8" x14ac:dyDescent="0.3">
      <c r="AE125" s="68"/>
    </row>
    <row r="126" spans="31:31" ht="13.8" x14ac:dyDescent="0.3">
      <c r="AE126" s="68"/>
    </row>
    <row r="127" spans="31:31" ht="13.8" x14ac:dyDescent="0.3">
      <c r="AE127" s="68"/>
    </row>
    <row r="128" spans="31:31" ht="13.8" x14ac:dyDescent="0.3">
      <c r="AE128" s="68"/>
    </row>
    <row r="129" spans="31:31" ht="13.8" x14ac:dyDescent="0.3">
      <c r="AE129" s="68"/>
    </row>
    <row r="130" spans="31:31" ht="13.8" x14ac:dyDescent="0.3">
      <c r="AE130" s="68"/>
    </row>
    <row r="131" spans="31:31" ht="13.8" x14ac:dyDescent="0.3">
      <c r="AE131" s="68"/>
    </row>
    <row r="132" spans="31:31" ht="13.8" x14ac:dyDescent="0.3">
      <c r="AE132" s="68"/>
    </row>
    <row r="133" spans="31:31" ht="13.8" x14ac:dyDescent="0.3">
      <c r="AE133" s="68"/>
    </row>
    <row r="134" spans="31:31" ht="13.8" x14ac:dyDescent="0.3">
      <c r="AE134" s="68"/>
    </row>
    <row r="135" spans="31:31" ht="13.8" x14ac:dyDescent="0.3">
      <c r="AE135" s="68"/>
    </row>
    <row r="136" spans="31:31" ht="13.8" x14ac:dyDescent="0.3">
      <c r="AE136" s="68"/>
    </row>
    <row r="137" spans="31:31" ht="13.8" x14ac:dyDescent="0.3">
      <c r="AE137" s="68"/>
    </row>
    <row r="138" spans="31:31" ht="13.8" x14ac:dyDescent="0.3">
      <c r="AE138" s="68"/>
    </row>
    <row r="139" spans="31:31" ht="13.8" x14ac:dyDescent="0.3">
      <c r="AE139" s="68"/>
    </row>
    <row r="140" spans="31:31" ht="13.8" x14ac:dyDescent="0.3">
      <c r="AE140" s="68"/>
    </row>
    <row r="141" spans="31:31" ht="13.8" x14ac:dyDescent="0.3">
      <c r="AE141" s="68"/>
    </row>
    <row r="142" spans="31:31" ht="13.8" x14ac:dyDescent="0.3">
      <c r="AE142" s="68"/>
    </row>
    <row r="143" spans="31:31" ht="13.8" x14ac:dyDescent="0.3">
      <c r="AE143" s="68"/>
    </row>
    <row r="144" spans="31:31" ht="13.8" x14ac:dyDescent="0.3">
      <c r="AE144" s="68"/>
    </row>
    <row r="145" spans="31:31" ht="13.8" x14ac:dyDescent="0.3">
      <c r="AE145" s="68"/>
    </row>
    <row r="146" spans="31:31" ht="13.8" x14ac:dyDescent="0.3">
      <c r="AE146" s="68"/>
    </row>
    <row r="147" spans="31:31" ht="13.8" x14ac:dyDescent="0.3">
      <c r="AE147" s="68"/>
    </row>
    <row r="148" spans="31:31" ht="13.8" x14ac:dyDescent="0.3">
      <c r="AE148" s="68"/>
    </row>
    <row r="149" spans="31:31" ht="13.8" x14ac:dyDescent="0.3">
      <c r="AE149" s="68"/>
    </row>
    <row r="150" spans="31:31" ht="13.8" x14ac:dyDescent="0.3">
      <c r="AE150" s="68"/>
    </row>
    <row r="151" spans="31:31" ht="13.8" x14ac:dyDescent="0.3">
      <c r="AE151" s="68"/>
    </row>
    <row r="152" spans="31:31" ht="13.8" x14ac:dyDescent="0.3">
      <c r="AE152" s="68"/>
    </row>
    <row r="153" spans="31:31" ht="13.8" x14ac:dyDescent="0.3">
      <c r="AE153" s="68"/>
    </row>
    <row r="154" spans="31:31" ht="13.8" x14ac:dyDescent="0.3">
      <c r="AE154" s="68"/>
    </row>
    <row r="155" spans="31:31" ht="13.8" x14ac:dyDescent="0.3">
      <c r="AE155" s="68"/>
    </row>
    <row r="156" spans="31:31" ht="13.8" x14ac:dyDescent="0.3">
      <c r="AE156" s="68"/>
    </row>
    <row r="157" spans="31:31" ht="13.8" x14ac:dyDescent="0.3">
      <c r="AE157" s="68"/>
    </row>
    <row r="158" spans="31:31" ht="13.8" x14ac:dyDescent="0.3">
      <c r="AE158" s="68"/>
    </row>
    <row r="159" spans="31:31" ht="13.8" x14ac:dyDescent="0.3">
      <c r="AE159" s="68"/>
    </row>
    <row r="160" spans="31:31" ht="13.8" x14ac:dyDescent="0.3">
      <c r="AE160" s="68"/>
    </row>
    <row r="161" spans="31:31" ht="13.8" x14ac:dyDescent="0.3">
      <c r="AE161" s="68"/>
    </row>
    <row r="162" spans="31:31" ht="13.8" x14ac:dyDescent="0.3">
      <c r="AE162" s="68"/>
    </row>
    <row r="163" spans="31:31" ht="13.8" x14ac:dyDescent="0.3">
      <c r="AE163" s="68"/>
    </row>
    <row r="164" spans="31:31" ht="13.8" x14ac:dyDescent="0.3">
      <c r="AE164" s="68"/>
    </row>
    <row r="165" spans="31:31" ht="13.8" x14ac:dyDescent="0.3">
      <c r="AE165" s="68"/>
    </row>
    <row r="166" spans="31:31" ht="13.8" x14ac:dyDescent="0.3">
      <c r="AE166" s="68"/>
    </row>
    <row r="167" spans="31:31" ht="13.8" x14ac:dyDescent="0.3">
      <c r="AE167" s="68"/>
    </row>
    <row r="168" spans="31:31" ht="13.8" x14ac:dyDescent="0.3">
      <c r="AE168" s="68"/>
    </row>
    <row r="169" spans="31:31" ht="13.8" x14ac:dyDescent="0.3">
      <c r="AE169" s="68"/>
    </row>
    <row r="170" spans="31:31" ht="13.8" x14ac:dyDescent="0.3">
      <c r="AE170" s="68"/>
    </row>
    <row r="171" spans="31:31" ht="13.8" x14ac:dyDescent="0.3">
      <c r="AE171" s="68"/>
    </row>
    <row r="172" spans="31:31" ht="13.8" x14ac:dyDescent="0.3">
      <c r="AE172" s="68"/>
    </row>
    <row r="173" spans="31:31" ht="13.8" x14ac:dyDescent="0.3">
      <c r="AE173" s="68"/>
    </row>
    <row r="174" spans="31:31" ht="13.8" x14ac:dyDescent="0.3">
      <c r="AE174" s="68"/>
    </row>
    <row r="175" spans="31:31" ht="13.8" x14ac:dyDescent="0.3">
      <c r="AE175" s="68"/>
    </row>
    <row r="176" spans="31:31" ht="13.8" x14ac:dyDescent="0.3">
      <c r="AE176" s="68"/>
    </row>
    <row r="177" spans="31:31" ht="13.8" x14ac:dyDescent="0.3">
      <c r="AE177" s="68"/>
    </row>
    <row r="178" spans="31:31" ht="13.8" x14ac:dyDescent="0.3">
      <c r="AE178" s="68"/>
    </row>
    <row r="179" spans="31:31" ht="13.8" x14ac:dyDescent="0.3">
      <c r="AE179" s="68"/>
    </row>
    <row r="180" spans="31:31" ht="13.8" x14ac:dyDescent="0.3">
      <c r="AE180" s="68"/>
    </row>
    <row r="181" spans="31:31" ht="13.8" x14ac:dyDescent="0.3">
      <c r="AE181" s="68"/>
    </row>
    <row r="182" spans="31:31" ht="13.8" x14ac:dyDescent="0.3">
      <c r="AE182" s="68"/>
    </row>
    <row r="183" spans="31:31" ht="13.8" x14ac:dyDescent="0.3">
      <c r="AE183" s="68"/>
    </row>
    <row r="184" spans="31:31" ht="13.8" x14ac:dyDescent="0.3">
      <c r="AE184" s="68"/>
    </row>
    <row r="185" spans="31:31" ht="13.8" x14ac:dyDescent="0.3">
      <c r="AE185" s="68"/>
    </row>
    <row r="186" spans="31:31" ht="13.8" x14ac:dyDescent="0.3">
      <c r="AE186" s="68"/>
    </row>
    <row r="187" spans="31:31" ht="13.8" x14ac:dyDescent="0.3">
      <c r="AE187" s="68"/>
    </row>
    <row r="188" spans="31:31" ht="13.8" x14ac:dyDescent="0.3">
      <c r="AE188" s="68"/>
    </row>
    <row r="189" spans="31:31" ht="13.8" x14ac:dyDescent="0.3">
      <c r="AE189" s="68"/>
    </row>
    <row r="190" spans="31:31" ht="13.8" x14ac:dyDescent="0.3">
      <c r="AE190" s="68"/>
    </row>
    <row r="191" spans="31:31" ht="13.8" x14ac:dyDescent="0.3">
      <c r="AE191" s="68"/>
    </row>
    <row r="192" spans="31:31" ht="13.8" x14ac:dyDescent="0.3">
      <c r="AE192" s="68"/>
    </row>
    <row r="193" spans="31:31" ht="13.8" x14ac:dyDescent="0.3">
      <c r="AE193" s="68"/>
    </row>
    <row r="194" spans="31:31" ht="13.8" x14ac:dyDescent="0.3">
      <c r="AE194" s="68"/>
    </row>
    <row r="195" spans="31:31" ht="13.8" x14ac:dyDescent="0.3">
      <c r="AE195" s="68"/>
    </row>
    <row r="196" spans="31:31" ht="13.8" x14ac:dyDescent="0.3">
      <c r="AE196" s="68"/>
    </row>
    <row r="197" spans="31:31" ht="13.8" x14ac:dyDescent="0.3">
      <c r="AE197" s="68"/>
    </row>
    <row r="198" spans="31:31" ht="13.8" x14ac:dyDescent="0.3">
      <c r="AE198" s="68"/>
    </row>
    <row r="199" spans="31:31" ht="13.8" x14ac:dyDescent="0.3">
      <c r="AE199" s="68"/>
    </row>
    <row r="200" spans="31:31" ht="13.8" x14ac:dyDescent="0.3">
      <c r="AE200" s="68"/>
    </row>
    <row r="201" spans="31:31" ht="13.8" x14ac:dyDescent="0.3">
      <c r="AE201" s="68"/>
    </row>
    <row r="202" spans="31:31" ht="13.8" x14ac:dyDescent="0.3">
      <c r="AE202" s="68"/>
    </row>
    <row r="203" spans="31:31" ht="13.8" x14ac:dyDescent="0.3">
      <c r="AE203" s="68"/>
    </row>
    <row r="204" spans="31:31" ht="13.8" x14ac:dyDescent="0.3">
      <c r="AE204" s="68"/>
    </row>
    <row r="205" spans="31:31" ht="13.8" x14ac:dyDescent="0.3">
      <c r="AE205" s="68"/>
    </row>
    <row r="206" spans="31:31" ht="13.8" x14ac:dyDescent="0.3">
      <c r="AE206" s="68"/>
    </row>
    <row r="207" spans="31:31" ht="13.8" x14ac:dyDescent="0.3">
      <c r="AE207" s="68"/>
    </row>
    <row r="208" spans="31:31" ht="13.8" x14ac:dyDescent="0.3">
      <c r="AE208" s="68"/>
    </row>
    <row r="209" spans="31:31" ht="13.8" x14ac:dyDescent="0.3">
      <c r="AE209" s="68"/>
    </row>
    <row r="210" spans="31:31" ht="13.8" x14ac:dyDescent="0.3">
      <c r="AE210" s="68"/>
    </row>
    <row r="211" spans="31:31" ht="13.8" x14ac:dyDescent="0.3">
      <c r="AE211" s="68"/>
    </row>
    <row r="212" spans="31:31" ht="13.8" x14ac:dyDescent="0.3">
      <c r="AE212" s="68"/>
    </row>
    <row r="213" spans="31:31" ht="13.8" x14ac:dyDescent="0.3">
      <c r="AE213" s="68"/>
    </row>
    <row r="214" spans="31:31" ht="13.8" x14ac:dyDescent="0.3">
      <c r="AE214" s="68"/>
    </row>
    <row r="215" spans="31:31" ht="13.8" x14ac:dyDescent="0.3">
      <c r="AE215" s="68"/>
    </row>
    <row r="216" spans="31:31" ht="13.8" x14ac:dyDescent="0.3">
      <c r="AE216" s="68"/>
    </row>
    <row r="217" spans="31:31" ht="13.8" x14ac:dyDescent="0.3">
      <c r="AE217" s="68"/>
    </row>
    <row r="218" spans="31:31" ht="13.8" x14ac:dyDescent="0.3">
      <c r="AE218" s="68"/>
    </row>
    <row r="219" spans="31:31" ht="13.8" x14ac:dyDescent="0.3">
      <c r="AE219" s="68"/>
    </row>
    <row r="220" spans="31:31" ht="13.8" x14ac:dyDescent="0.3">
      <c r="AE220" s="68"/>
    </row>
    <row r="221" spans="31:31" ht="13.8" x14ac:dyDescent="0.3">
      <c r="AE221" s="68"/>
    </row>
    <row r="222" spans="31:31" ht="13.8" x14ac:dyDescent="0.3">
      <c r="AE222" s="68"/>
    </row>
    <row r="223" spans="31:31" ht="13.8" x14ac:dyDescent="0.3">
      <c r="AE223" s="68"/>
    </row>
    <row r="224" spans="31:31" ht="13.8" x14ac:dyDescent="0.3">
      <c r="AE224" s="68"/>
    </row>
    <row r="225" spans="31:31" ht="13.8" x14ac:dyDescent="0.3">
      <c r="AE225" s="68"/>
    </row>
    <row r="226" spans="31:31" ht="13.8" x14ac:dyDescent="0.3">
      <c r="AE226" s="68"/>
    </row>
    <row r="227" spans="31:31" ht="13.8" x14ac:dyDescent="0.3">
      <c r="AE227" s="68"/>
    </row>
    <row r="228" spans="31:31" ht="13.8" x14ac:dyDescent="0.3">
      <c r="AE228" s="68"/>
    </row>
    <row r="229" spans="31:31" ht="13.8" x14ac:dyDescent="0.3">
      <c r="AE229" s="68"/>
    </row>
    <row r="230" spans="31:31" ht="13.8" x14ac:dyDescent="0.3">
      <c r="AE230" s="68"/>
    </row>
    <row r="231" spans="31:31" ht="13.8" x14ac:dyDescent="0.3">
      <c r="AE231" s="68"/>
    </row>
    <row r="232" spans="31:31" ht="13.8" x14ac:dyDescent="0.3">
      <c r="AE232" s="68"/>
    </row>
    <row r="233" spans="31:31" ht="13.8" x14ac:dyDescent="0.3">
      <c r="AE233" s="68"/>
    </row>
    <row r="234" spans="31:31" ht="13.8" x14ac:dyDescent="0.3">
      <c r="AE234" s="68"/>
    </row>
    <row r="235" spans="31:31" ht="13.8" x14ac:dyDescent="0.3">
      <c r="AE235" s="68"/>
    </row>
    <row r="236" spans="31:31" ht="13.8" x14ac:dyDescent="0.3">
      <c r="AE236" s="68"/>
    </row>
    <row r="237" spans="31:31" ht="13.8" x14ac:dyDescent="0.3">
      <c r="AE237" s="68"/>
    </row>
    <row r="238" spans="31:31" ht="13.8" x14ac:dyDescent="0.3">
      <c r="AE238" s="68"/>
    </row>
    <row r="239" spans="31:31" ht="13.8" x14ac:dyDescent="0.3">
      <c r="AE239" s="68"/>
    </row>
    <row r="240" spans="31:31" ht="13.8" x14ac:dyDescent="0.3">
      <c r="AE240" s="68"/>
    </row>
    <row r="241" spans="31:31" ht="13.8" x14ac:dyDescent="0.3">
      <c r="AE241" s="68"/>
    </row>
    <row r="242" spans="31:31" ht="13.8" x14ac:dyDescent="0.3">
      <c r="AE242" s="68"/>
    </row>
    <row r="243" spans="31:31" ht="13.8" x14ac:dyDescent="0.3">
      <c r="AE243" s="68"/>
    </row>
    <row r="244" spans="31:31" ht="13.8" x14ac:dyDescent="0.3">
      <c r="AE244" s="68"/>
    </row>
    <row r="245" spans="31:31" ht="13.8" x14ac:dyDescent="0.3">
      <c r="AE245" s="68"/>
    </row>
    <row r="246" spans="31:31" ht="13.8" x14ac:dyDescent="0.3">
      <c r="AE246" s="68"/>
    </row>
    <row r="247" spans="31:31" ht="13.8" x14ac:dyDescent="0.3">
      <c r="AE247" s="68"/>
    </row>
    <row r="248" spans="31:31" ht="13.8" x14ac:dyDescent="0.3">
      <c r="AE248" s="68"/>
    </row>
    <row r="249" spans="31:31" ht="13.8" x14ac:dyDescent="0.3">
      <c r="AE249" s="68"/>
    </row>
    <row r="250" spans="31:31" ht="13.8" x14ac:dyDescent="0.3">
      <c r="AE250" s="68"/>
    </row>
    <row r="251" spans="31:31" ht="13.8" x14ac:dyDescent="0.3">
      <c r="AE251" s="68"/>
    </row>
    <row r="252" spans="31:31" ht="13.8" x14ac:dyDescent="0.3">
      <c r="AE252" s="68"/>
    </row>
    <row r="253" spans="31:31" ht="13.8" x14ac:dyDescent="0.3">
      <c r="AE253" s="68"/>
    </row>
    <row r="254" spans="31:31" ht="13.8" x14ac:dyDescent="0.3">
      <c r="AE254" s="68"/>
    </row>
    <row r="255" spans="31:31" ht="13.8" x14ac:dyDescent="0.3">
      <c r="AE255" s="68"/>
    </row>
    <row r="256" spans="31:31" ht="13.8" x14ac:dyDescent="0.3">
      <c r="AE256" s="68"/>
    </row>
    <row r="257" spans="31:31" ht="13.8" x14ac:dyDescent="0.3">
      <c r="AE257" s="68"/>
    </row>
    <row r="258" spans="31:31" ht="13.8" x14ac:dyDescent="0.3">
      <c r="AE258" s="68"/>
    </row>
    <row r="259" spans="31:31" ht="13.8" x14ac:dyDescent="0.3">
      <c r="AE259" s="68"/>
    </row>
    <row r="260" spans="31:31" ht="13.8" x14ac:dyDescent="0.3">
      <c r="AE260" s="68"/>
    </row>
    <row r="261" spans="31:31" ht="13.8" x14ac:dyDescent="0.3">
      <c r="AE261" s="68"/>
    </row>
    <row r="262" spans="31:31" ht="13.8" x14ac:dyDescent="0.3">
      <c r="AE262" s="68"/>
    </row>
    <row r="263" spans="31:31" ht="13.8" x14ac:dyDescent="0.3">
      <c r="AE263" s="68"/>
    </row>
    <row r="264" spans="31:31" ht="13.8" x14ac:dyDescent="0.3">
      <c r="AE264" s="68"/>
    </row>
    <row r="265" spans="31:31" ht="13.8" x14ac:dyDescent="0.3">
      <c r="AE265" s="68"/>
    </row>
    <row r="266" spans="31:31" ht="13.8" x14ac:dyDescent="0.3">
      <c r="AE266" s="68"/>
    </row>
    <row r="267" spans="31:31" ht="13.8" x14ac:dyDescent="0.3">
      <c r="AE267" s="68"/>
    </row>
    <row r="268" spans="31:31" ht="13.8" x14ac:dyDescent="0.3">
      <c r="AE268" s="68"/>
    </row>
    <row r="269" spans="31:31" ht="13.8" x14ac:dyDescent="0.3">
      <c r="AE269" s="68"/>
    </row>
    <row r="270" spans="31:31" ht="13.8" x14ac:dyDescent="0.3">
      <c r="AE270" s="68"/>
    </row>
    <row r="271" spans="31:31" ht="13.8" x14ac:dyDescent="0.3">
      <c r="AE271" s="68"/>
    </row>
    <row r="272" spans="31:31" ht="13.8" x14ac:dyDescent="0.3">
      <c r="AE272" s="68"/>
    </row>
    <row r="273" spans="31:31" ht="13.8" x14ac:dyDescent="0.3">
      <c r="AE273" s="68"/>
    </row>
    <row r="274" spans="31:31" ht="13.8" x14ac:dyDescent="0.3">
      <c r="AE274" s="68"/>
    </row>
    <row r="275" spans="31:31" ht="13.8" x14ac:dyDescent="0.3">
      <c r="AE275" s="68"/>
    </row>
    <row r="276" spans="31:31" ht="13.8" x14ac:dyDescent="0.3">
      <c r="AE276" s="68"/>
    </row>
    <row r="277" spans="31:31" ht="13.8" x14ac:dyDescent="0.3">
      <c r="AE277" s="68"/>
    </row>
    <row r="278" spans="31:31" ht="13.8" x14ac:dyDescent="0.3">
      <c r="AE278" s="68"/>
    </row>
    <row r="279" spans="31:31" ht="13.8" x14ac:dyDescent="0.3">
      <c r="AE279" s="68"/>
    </row>
    <row r="280" spans="31:31" ht="13.8" x14ac:dyDescent="0.3">
      <c r="AE280" s="68"/>
    </row>
    <row r="281" spans="31:31" ht="13.8" x14ac:dyDescent="0.3">
      <c r="AE281" s="68"/>
    </row>
    <row r="282" spans="31:31" ht="13.8" x14ac:dyDescent="0.3">
      <c r="AE282" s="68"/>
    </row>
    <row r="283" spans="31:31" ht="13.8" x14ac:dyDescent="0.3">
      <c r="AE283" s="68"/>
    </row>
    <row r="284" spans="31:31" ht="13.8" x14ac:dyDescent="0.3">
      <c r="AE284" s="68"/>
    </row>
    <row r="285" spans="31:31" ht="13.8" x14ac:dyDescent="0.3">
      <c r="AE285" s="68"/>
    </row>
    <row r="286" spans="31:31" ht="13.8" x14ac:dyDescent="0.3">
      <c r="AE286" s="68"/>
    </row>
    <row r="287" spans="31:31" ht="13.8" x14ac:dyDescent="0.3">
      <c r="AE287" s="68"/>
    </row>
    <row r="288" spans="31:31" ht="13.8" x14ac:dyDescent="0.3">
      <c r="AE288" s="68"/>
    </row>
    <row r="289" spans="31:31" ht="13.8" x14ac:dyDescent="0.3">
      <c r="AE289" s="68"/>
    </row>
    <row r="290" spans="31:31" ht="13.8" x14ac:dyDescent="0.3">
      <c r="AE290" s="68"/>
    </row>
    <row r="291" spans="31:31" ht="13.8" x14ac:dyDescent="0.3">
      <c r="AE291" s="68"/>
    </row>
    <row r="292" spans="31:31" ht="13.8" x14ac:dyDescent="0.3">
      <c r="AE292" s="68"/>
    </row>
    <row r="293" spans="31:31" ht="13.8" x14ac:dyDescent="0.3">
      <c r="AE293" s="68"/>
    </row>
    <row r="294" spans="31:31" ht="13.8" x14ac:dyDescent="0.3">
      <c r="AE294" s="68"/>
    </row>
    <row r="295" spans="31:31" ht="13.8" x14ac:dyDescent="0.3">
      <c r="AE295" s="68"/>
    </row>
    <row r="296" spans="31:31" ht="13.8" x14ac:dyDescent="0.3">
      <c r="AE296" s="68"/>
    </row>
    <row r="297" spans="31:31" ht="13.8" x14ac:dyDescent="0.3">
      <c r="AE297" s="68"/>
    </row>
    <row r="298" spans="31:31" ht="13.8" x14ac:dyDescent="0.3">
      <c r="AE298" s="68"/>
    </row>
    <row r="299" spans="31:31" ht="13.8" x14ac:dyDescent="0.3">
      <c r="AE299" s="68"/>
    </row>
    <row r="300" spans="31:31" ht="13.8" x14ac:dyDescent="0.3">
      <c r="AE300" s="68"/>
    </row>
    <row r="301" spans="31:31" ht="13.8" x14ac:dyDescent="0.3">
      <c r="AE301" s="68"/>
    </row>
    <row r="302" spans="31:31" ht="13.8" x14ac:dyDescent="0.3">
      <c r="AE302" s="68"/>
    </row>
    <row r="303" spans="31:31" ht="13.8" x14ac:dyDescent="0.3">
      <c r="AE303" s="68"/>
    </row>
    <row r="304" spans="31:31" ht="13.8" x14ac:dyDescent="0.3">
      <c r="AE304" s="68"/>
    </row>
    <row r="305" spans="31:31" ht="13.8" x14ac:dyDescent="0.3">
      <c r="AE305" s="68"/>
    </row>
    <row r="306" spans="31:31" ht="13.8" x14ac:dyDescent="0.3">
      <c r="AE306" s="68"/>
    </row>
    <row r="307" spans="31:31" ht="13.8" x14ac:dyDescent="0.3">
      <c r="AE307" s="68"/>
    </row>
    <row r="308" spans="31:31" ht="13.8" x14ac:dyDescent="0.3">
      <c r="AE308" s="68"/>
    </row>
    <row r="309" spans="31:31" ht="13.8" x14ac:dyDescent="0.3">
      <c r="AE309" s="68"/>
    </row>
    <row r="310" spans="31:31" ht="13.8" x14ac:dyDescent="0.3">
      <c r="AE310" s="68"/>
    </row>
    <row r="311" spans="31:31" ht="13.8" x14ac:dyDescent="0.3">
      <c r="AE311" s="68"/>
    </row>
    <row r="312" spans="31:31" ht="13.8" x14ac:dyDescent="0.3">
      <c r="AE312" s="68"/>
    </row>
    <row r="313" spans="31:31" ht="13.8" x14ac:dyDescent="0.3">
      <c r="AE313" s="68"/>
    </row>
    <row r="314" spans="31:31" ht="13.8" x14ac:dyDescent="0.3">
      <c r="AE314" s="68"/>
    </row>
    <row r="315" spans="31:31" ht="13.8" x14ac:dyDescent="0.3">
      <c r="AE315" s="68"/>
    </row>
    <row r="316" spans="31:31" ht="13.8" x14ac:dyDescent="0.3">
      <c r="AE316" s="68"/>
    </row>
    <row r="317" spans="31:31" ht="13.8" x14ac:dyDescent="0.3">
      <c r="AE317" s="68"/>
    </row>
    <row r="318" spans="31:31" ht="13.8" x14ac:dyDescent="0.3">
      <c r="AE318" s="68"/>
    </row>
    <row r="319" spans="31:31" ht="13.8" x14ac:dyDescent="0.3">
      <c r="AE319" s="68"/>
    </row>
    <row r="320" spans="31:31" ht="13.8" x14ac:dyDescent="0.3">
      <c r="AE320" s="68"/>
    </row>
    <row r="321" spans="31:31" ht="13.8" x14ac:dyDescent="0.3">
      <c r="AE321" s="68"/>
    </row>
    <row r="322" spans="31:31" ht="13.8" x14ac:dyDescent="0.3">
      <c r="AE322" s="68"/>
    </row>
    <row r="323" spans="31:31" ht="13.8" x14ac:dyDescent="0.3">
      <c r="AE323" s="68"/>
    </row>
    <row r="324" spans="31:31" ht="13.8" x14ac:dyDescent="0.3">
      <c r="AE324" s="68"/>
    </row>
    <row r="325" spans="31:31" ht="13.8" x14ac:dyDescent="0.3">
      <c r="AE325" s="68"/>
    </row>
    <row r="326" spans="31:31" ht="13.8" x14ac:dyDescent="0.3">
      <c r="AE326" s="68"/>
    </row>
    <row r="327" spans="31:31" ht="13.8" x14ac:dyDescent="0.3">
      <c r="AE327" s="68"/>
    </row>
    <row r="328" spans="31:31" ht="13.8" x14ac:dyDescent="0.3">
      <c r="AE328" s="68"/>
    </row>
    <row r="329" spans="31:31" ht="13.8" x14ac:dyDescent="0.3">
      <c r="AE329" s="68"/>
    </row>
    <row r="330" spans="31:31" ht="13.8" x14ac:dyDescent="0.3">
      <c r="AE330" s="68"/>
    </row>
    <row r="331" spans="31:31" ht="13.8" x14ac:dyDescent="0.3">
      <c r="AE331" s="68"/>
    </row>
    <row r="332" spans="31:31" ht="13.8" x14ac:dyDescent="0.3">
      <c r="AE332" s="68"/>
    </row>
    <row r="333" spans="31:31" ht="13.8" x14ac:dyDescent="0.3">
      <c r="AE333" s="68"/>
    </row>
    <row r="334" spans="31:31" ht="13.8" x14ac:dyDescent="0.3">
      <c r="AE334" s="68"/>
    </row>
    <row r="335" spans="31:31" ht="13.8" x14ac:dyDescent="0.3">
      <c r="AE335" s="68"/>
    </row>
    <row r="336" spans="31:31" ht="13.8" x14ac:dyDescent="0.3">
      <c r="AE336" s="68"/>
    </row>
    <row r="337" spans="31:31" ht="13.8" x14ac:dyDescent="0.3">
      <c r="AE337" s="68"/>
    </row>
    <row r="338" spans="31:31" ht="13.8" x14ac:dyDescent="0.3">
      <c r="AE338" s="68"/>
    </row>
    <row r="339" spans="31:31" ht="13.8" x14ac:dyDescent="0.3">
      <c r="AE339" s="68"/>
    </row>
    <row r="340" spans="31:31" ht="13.8" x14ac:dyDescent="0.3">
      <c r="AE340" s="68"/>
    </row>
    <row r="341" spans="31:31" ht="13.8" x14ac:dyDescent="0.3">
      <c r="AE341" s="68"/>
    </row>
    <row r="342" spans="31:31" ht="13.8" x14ac:dyDescent="0.3">
      <c r="AE342" s="68"/>
    </row>
    <row r="343" spans="31:31" ht="13.8" x14ac:dyDescent="0.3">
      <c r="AE343" s="68"/>
    </row>
    <row r="344" spans="31:31" ht="13.8" x14ac:dyDescent="0.3">
      <c r="AE344" s="68"/>
    </row>
    <row r="345" spans="31:31" ht="13.8" x14ac:dyDescent="0.3">
      <c r="AE345" s="68"/>
    </row>
    <row r="346" spans="31:31" ht="13.8" x14ac:dyDescent="0.3">
      <c r="AE346" s="68"/>
    </row>
    <row r="347" spans="31:31" ht="13.8" x14ac:dyDescent="0.3">
      <c r="AE347" s="68"/>
    </row>
    <row r="348" spans="31:31" ht="13.8" x14ac:dyDescent="0.3">
      <c r="AE348" s="68"/>
    </row>
    <row r="349" spans="31:31" ht="13.8" x14ac:dyDescent="0.3">
      <c r="AE349" s="68"/>
    </row>
    <row r="350" spans="31:31" ht="13.8" x14ac:dyDescent="0.3">
      <c r="AE350" s="68"/>
    </row>
    <row r="351" spans="31:31" ht="13.8" x14ac:dyDescent="0.3">
      <c r="AE351" s="68"/>
    </row>
    <row r="352" spans="31:31" ht="13.8" x14ac:dyDescent="0.3">
      <c r="AE352" s="68"/>
    </row>
    <row r="353" spans="31:31" ht="13.8" x14ac:dyDescent="0.3">
      <c r="AE353" s="68"/>
    </row>
    <row r="354" spans="31:31" ht="13.8" x14ac:dyDescent="0.3">
      <c r="AE354" s="68"/>
    </row>
    <row r="355" spans="31:31" ht="13.8" x14ac:dyDescent="0.3">
      <c r="AE355" s="68"/>
    </row>
    <row r="356" spans="31:31" ht="13.8" x14ac:dyDescent="0.3">
      <c r="AE356" s="68"/>
    </row>
    <row r="357" spans="31:31" ht="13.8" x14ac:dyDescent="0.3">
      <c r="AE357" s="68"/>
    </row>
    <row r="358" spans="31:31" ht="13.8" x14ac:dyDescent="0.3">
      <c r="AE358" s="68"/>
    </row>
    <row r="359" spans="31:31" ht="13.8" x14ac:dyDescent="0.3">
      <c r="AE359" s="68"/>
    </row>
    <row r="360" spans="31:31" ht="13.8" x14ac:dyDescent="0.3">
      <c r="AE360" s="68"/>
    </row>
    <row r="361" spans="31:31" ht="13.8" x14ac:dyDescent="0.3">
      <c r="AE361" s="68"/>
    </row>
    <row r="362" spans="31:31" ht="13.8" x14ac:dyDescent="0.3">
      <c r="AE362" s="68"/>
    </row>
    <row r="363" spans="31:31" ht="13.8" x14ac:dyDescent="0.3">
      <c r="AE363" s="68"/>
    </row>
    <row r="364" spans="31:31" ht="13.8" x14ac:dyDescent="0.3">
      <c r="AE364" s="68"/>
    </row>
    <row r="365" spans="31:31" ht="13.8" x14ac:dyDescent="0.3">
      <c r="AE365" s="68"/>
    </row>
    <row r="366" spans="31:31" ht="13.8" x14ac:dyDescent="0.3">
      <c r="AE366" s="68"/>
    </row>
    <row r="367" spans="31:31" ht="13.8" x14ac:dyDescent="0.3">
      <c r="AE367" s="68"/>
    </row>
    <row r="368" spans="31:31" ht="13.8" x14ac:dyDescent="0.3">
      <c r="AE368" s="68"/>
    </row>
    <row r="369" spans="31:31" ht="13.8" x14ac:dyDescent="0.3">
      <c r="AE369" s="68"/>
    </row>
    <row r="370" spans="31:31" ht="13.8" x14ac:dyDescent="0.3">
      <c r="AE370" s="68"/>
    </row>
    <row r="371" spans="31:31" ht="13.8" x14ac:dyDescent="0.3">
      <c r="AE371" s="68"/>
    </row>
    <row r="372" spans="31:31" ht="13.8" x14ac:dyDescent="0.3">
      <c r="AE372" s="68"/>
    </row>
    <row r="373" spans="31:31" ht="13.8" x14ac:dyDescent="0.3">
      <c r="AE373" s="68"/>
    </row>
    <row r="374" spans="31:31" ht="13.8" x14ac:dyDescent="0.3">
      <c r="AE374" s="68"/>
    </row>
    <row r="375" spans="31:31" ht="13.8" x14ac:dyDescent="0.3">
      <c r="AE375" s="68"/>
    </row>
    <row r="376" spans="31:31" ht="13.8" x14ac:dyDescent="0.3">
      <c r="AE376" s="68"/>
    </row>
    <row r="377" spans="31:31" ht="13.8" x14ac:dyDescent="0.3">
      <c r="AE377" s="68"/>
    </row>
    <row r="378" spans="31:31" ht="13.8" x14ac:dyDescent="0.3">
      <c r="AE378" s="68"/>
    </row>
    <row r="379" spans="31:31" ht="13.8" x14ac:dyDescent="0.3">
      <c r="AE379" s="68"/>
    </row>
    <row r="380" spans="31:31" ht="13.8" x14ac:dyDescent="0.3">
      <c r="AE380" s="68"/>
    </row>
    <row r="381" spans="31:31" ht="13.8" x14ac:dyDescent="0.3">
      <c r="AE381" s="68"/>
    </row>
    <row r="382" spans="31:31" ht="13.8" x14ac:dyDescent="0.3">
      <c r="AE382" s="68"/>
    </row>
    <row r="383" spans="31:31" ht="13.8" x14ac:dyDescent="0.3">
      <c r="AE383" s="68"/>
    </row>
    <row r="384" spans="31:31" ht="13.8" x14ac:dyDescent="0.3">
      <c r="AE384" s="68"/>
    </row>
    <row r="385" spans="31:31" ht="13.8" x14ac:dyDescent="0.3">
      <c r="AE385" s="68"/>
    </row>
    <row r="386" spans="31:31" ht="13.8" x14ac:dyDescent="0.3">
      <c r="AE386" s="68"/>
    </row>
    <row r="387" spans="31:31" ht="13.8" x14ac:dyDescent="0.3">
      <c r="AE387" s="68"/>
    </row>
    <row r="388" spans="31:31" ht="13.8" x14ac:dyDescent="0.3">
      <c r="AE388" s="68"/>
    </row>
    <row r="389" spans="31:31" ht="13.8" x14ac:dyDescent="0.3">
      <c r="AE389" s="68"/>
    </row>
    <row r="390" spans="31:31" ht="13.8" x14ac:dyDescent="0.3">
      <c r="AE390" s="68"/>
    </row>
    <row r="391" spans="31:31" ht="13.8" x14ac:dyDescent="0.3">
      <c r="AE391" s="68"/>
    </row>
    <row r="392" spans="31:31" ht="13.8" x14ac:dyDescent="0.3">
      <c r="AE392" s="68"/>
    </row>
    <row r="393" spans="31:31" ht="13.8" x14ac:dyDescent="0.3">
      <c r="AE393" s="68"/>
    </row>
    <row r="394" spans="31:31" ht="13.8" x14ac:dyDescent="0.3">
      <c r="AE394" s="68"/>
    </row>
    <row r="395" spans="31:31" ht="13.8" x14ac:dyDescent="0.3">
      <c r="AE395" s="68"/>
    </row>
    <row r="396" spans="31:31" ht="13.8" x14ac:dyDescent="0.3">
      <c r="AE396" s="68"/>
    </row>
    <row r="397" spans="31:31" ht="13.8" x14ac:dyDescent="0.3">
      <c r="AE397" s="68"/>
    </row>
    <row r="398" spans="31:31" ht="13.8" x14ac:dyDescent="0.3">
      <c r="AE398" s="68"/>
    </row>
    <row r="399" spans="31:31" ht="13.8" x14ac:dyDescent="0.3">
      <c r="AE399" s="68"/>
    </row>
    <row r="400" spans="31:31" ht="13.8" x14ac:dyDescent="0.3">
      <c r="AE400" s="68"/>
    </row>
    <row r="401" spans="31:31" ht="13.8" x14ac:dyDescent="0.3">
      <c r="AE401" s="68"/>
    </row>
    <row r="402" spans="31:31" ht="13.8" x14ac:dyDescent="0.3">
      <c r="AE402" s="68"/>
    </row>
    <row r="403" spans="31:31" ht="13.8" x14ac:dyDescent="0.3">
      <c r="AE403" s="68"/>
    </row>
    <row r="404" spans="31:31" ht="13.8" x14ac:dyDescent="0.3">
      <c r="AE404" s="68"/>
    </row>
    <row r="405" spans="31:31" ht="13.8" x14ac:dyDescent="0.3">
      <c r="AE405" s="68"/>
    </row>
    <row r="406" spans="31:31" ht="13.8" x14ac:dyDescent="0.3">
      <c r="AE406" s="68"/>
    </row>
    <row r="407" spans="31:31" ht="13.8" x14ac:dyDescent="0.3">
      <c r="AE407" s="68"/>
    </row>
    <row r="408" spans="31:31" ht="13.8" x14ac:dyDescent="0.3">
      <c r="AE408" s="68"/>
    </row>
    <row r="409" spans="31:31" ht="13.8" x14ac:dyDescent="0.3">
      <c r="AE409" s="68"/>
    </row>
    <row r="410" spans="31:31" ht="13.8" x14ac:dyDescent="0.3">
      <c r="AE410" s="68"/>
    </row>
    <row r="411" spans="31:31" ht="13.8" x14ac:dyDescent="0.3">
      <c r="AE411" s="68"/>
    </row>
    <row r="412" spans="31:31" ht="13.8" x14ac:dyDescent="0.3">
      <c r="AE412" s="68"/>
    </row>
    <row r="413" spans="31:31" ht="13.8" x14ac:dyDescent="0.3">
      <c r="AE413" s="68"/>
    </row>
    <row r="414" spans="31:31" ht="13.8" x14ac:dyDescent="0.3">
      <c r="AE414" s="68"/>
    </row>
    <row r="415" spans="31:31" ht="13.8" x14ac:dyDescent="0.3">
      <c r="AE415" s="68"/>
    </row>
    <row r="416" spans="31:31" ht="13.8" x14ac:dyDescent="0.3">
      <c r="AE416" s="68"/>
    </row>
    <row r="417" spans="31:31" ht="13.8" x14ac:dyDescent="0.3">
      <c r="AE417" s="68"/>
    </row>
    <row r="418" spans="31:31" ht="13.8" x14ac:dyDescent="0.3">
      <c r="AE418" s="68"/>
    </row>
    <row r="419" spans="31:31" ht="13.8" x14ac:dyDescent="0.3">
      <c r="AE419" s="68"/>
    </row>
    <row r="420" spans="31:31" ht="13.8" x14ac:dyDescent="0.3">
      <c r="AE420" s="68"/>
    </row>
    <row r="421" spans="31:31" ht="13.8" x14ac:dyDescent="0.3">
      <c r="AE421" s="68"/>
    </row>
    <row r="422" spans="31:31" ht="13.8" x14ac:dyDescent="0.3">
      <c r="AE422" s="68"/>
    </row>
    <row r="423" spans="31:31" ht="13.8" x14ac:dyDescent="0.3">
      <c r="AE423" s="68"/>
    </row>
    <row r="424" spans="31:31" ht="13.8" x14ac:dyDescent="0.3">
      <c r="AE424" s="68"/>
    </row>
    <row r="425" spans="31:31" ht="13.8" x14ac:dyDescent="0.3">
      <c r="AE425" s="68"/>
    </row>
    <row r="426" spans="31:31" ht="13.8" x14ac:dyDescent="0.3">
      <c r="AE426" s="68"/>
    </row>
    <row r="427" spans="31:31" ht="13.8" x14ac:dyDescent="0.3">
      <c r="AE427" s="68"/>
    </row>
    <row r="428" spans="31:31" ht="13.8" x14ac:dyDescent="0.3">
      <c r="AE428" s="68"/>
    </row>
    <row r="429" spans="31:31" ht="13.8" x14ac:dyDescent="0.3">
      <c r="AE429" s="68"/>
    </row>
    <row r="430" spans="31:31" ht="13.8" x14ac:dyDescent="0.3">
      <c r="AE430" s="68"/>
    </row>
    <row r="431" spans="31:31" ht="13.8" x14ac:dyDescent="0.3">
      <c r="AE431" s="68"/>
    </row>
    <row r="432" spans="31:31" ht="13.8" x14ac:dyDescent="0.3">
      <c r="AE432" s="68"/>
    </row>
    <row r="433" spans="31:31" ht="13.8" x14ac:dyDescent="0.3">
      <c r="AE433" s="68"/>
    </row>
    <row r="434" spans="31:31" ht="13.8" x14ac:dyDescent="0.3">
      <c r="AE434" s="68"/>
    </row>
    <row r="435" spans="31:31" ht="13.8" x14ac:dyDescent="0.3">
      <c r="AE435" s="68"/>
    </row>
    <row r="436" spans="31:31" ht="13.8" x14ac:dyDescent="0.3">
      <c r="AE436" s="68"/>
    </row>
    <row r="437" spans="31:31" ht="13.8" x14ac:dyDescent="0.3">
      <c r="AE437" s="68"/>
    </row>
    <row r="438" spans="31:31" ht="13.8" x14ac:dyDescent="0.3">
      <c r="AE438" s="68"/>
    </row>
    <row r="439" spans="31:31" ht="13.8" x14ac:dyDescent="0.3">
      <c r="AE439" s="68"/>
    </row>
    <row r="440" spans="31:31" ht="13.8" x14ac:dyDescent="0.3">
      <c r="AE440" s="68"/>
    </row>
    <row r="441" spans="31:31" ht="13.8" x14ac:dyDescent="0.3">
      <c r="AE441" s="68"/>
    </row>
    <row r="442" spans="31:31" ht="13.8" x14ac:dyDescent="0.3">
      <c r="AE442" s="68"/>
    </row>
    <row r="443" spans="31:31" ht="13.8" x14ac:dyDescent="0.3">
      <c r="AE443" s="68"/>
    </row>
    <row r="444" spans="31:31" ht="13.8" x14ac:dyDescent="0.3">
      <c r="AE444" s="68"/>
    </row>
    <row r="445" spans="31:31" ht="13.8" x14ac:dyDescent="0.3">
      <c r="AE445" s="68"/>
    </row>
    <row r="446" spans="31:31" ht="13.8" x14ac:dyDescent="0.3">
      <c r="AE446" s="68"/>
    </row>
    <row r="447" spans="31:31" ht="13.8" x14ac:dyDescent="0.3">
      <c r="AE447" s="68"/>
    </row>
    <row r="448" spans="31:31" ht="13.8" x14ac:dyDescent="0.3">
      <c r="AE448" s="68"/>
    </row>
    <row r="449" spans="31:31" ht="13.8" x14ac:dyDescent="0.3">
      <c r="AE449" s="68"/>
    </row>
    <row r="450" spans="31:31" ht="13.8" x14ac:dyDescent="0.3">
      <c r="AE450" s="68"/>
    </row>
    <row r="451" spans="31:31" ht="13.8" x14ac:dyDescent="0.3">
      <c r="AE451" s="68"/>
    </row>
    <row r="452" spans="31:31" ht="13.8" x14ac:dyDescent="0.3">
      <c r="AE452" s="68"/>
    </row>
    <row r="453" spans="31:31" ht="13.8" x14ac:dyDescent="0.3">
      <c r="AE453" s="68"/>
    </row>
    <row r="454" spans="31:31" ht="13.8" x14ac:dyDescent="0.3">
      <c r="AE454" s="68"/>
    </row>
    <row r="455" spans="31:31" ht="13.8" x14ac:dyDescent="0.3">
      <c r="AE455" s="68"/>
    </row>
    <row r="456" spans="31:31" ht="13.8" x14ac:dyDescent="0.3">
      <c r="AE456" s="68"/>
    </row>
    <row r="457" spans="31:31" ht="13.8" x14ac:dyDescent="0.3">
      <c r="AE457" s="68"/>
    </row>
    <row r="458" spans="31:31" ht="13.8" x14ac:dyDescent="0.3">
      <c r="AE458" s="68"/>
    </row>
    <row r="459" spans="31:31" ht="13.8" x14ac:dyDescent="0.3">
      <c r="AE459" s="68"/>
    </row>
    <row r="460" spans="31:31" ht="13.8" x14ac:dyDescent="0.3">
      <c r="AE460" s="68"/>
    </row>
    <row r="461" spans="31:31" ht="13.8" x14ac:dyDescent="0.3">
      <c r="AE461" s="68"/>
    </row>
    <row r="462" spans="31:31" ht="13.8" x14ac:dyDescent="0.3">
      <c r="AE462" s="68"/>
    </row>
    <row r="463" spans="31:31" ht="13.8" x14ac:dyDescent="0.3">
      <c r="AE463" s="68"/>
    </row>
    <row r="464" spans="31:31" ht="13.8" x14ac:dyDescent="0.3">
      <c r="AE464" s="68"/>
    </row>
    <row r="465" spans="31:31" ht="13.8" x14ac:dyDescent="0.3">
      <c r="AE465" s="68"/>
    </row>
    <row r="466" spans="31:31" ht="13.8" x14ac:dyDescent="0.3">
      <c r="AE466" s="68"/>
    </row>
    <row r="467" spans="31:31" ht="13.8" x14ac:dyDescent="0.3">
      <c r="AE467" s="68"/>
    </row>
    <row r="468" spans="31:31" ht="13.8" x14ac:dyDescent="0.3">
      <c r="AE468" s="68"/>
    </row>
    <row r="469" spans="31:31" ht="13.8" x14ac:dyDescent="0.3">
      <c r="AE469" s="68"/>
    </row>
    <row r="470" spans="31:31" ht="13.8" x14ac:dyDescent="0.3">
      <c r="AE470" s="68"/>
    </row>
    <row r="471" spans="31:31" ht="13.8" x14ac:dyDescent="0.3">
      <c r="AE471" s="68"/>
    </row>
    <row r="472" spans="31:31" ht="13.8" x14ac:dyDescent="0.3">
      <c r="AE472" s="68"/>
    </row>
    <row r="473" spans="31:31" ht="13.8" x14ac:dyDescent="0.3">
      <c r="AE473" s="68"/>
    </row>
    <row r="474" spans="31:31" ht="13.8" x14ac:dyDescent="0.3">
      <c r="AE474" s="68"/>
    </row>
    <row r="475" spans="31:31" ht="13.8" x14ac:dyDescent="0.3">
      <c r="AE475" s="68"/>
    </row>
    <row r="476" spans="31:31" ht="13.8" x14ac:dyDescent="0.3">
      <c r="AE476" s="68"/>
    </row>
    <row r="477" spans="31:31" ht="13.8" x14ac:dyDescent="0.3">
      <c r="AE477" s="68"/>
    </row>
    <row r="478" spans="31:31" ht="13.8" x14ac:dyDescent="0.3">
      <c r="AE478" s="68"/>
    </row>
    <row r="479" spans="31:31" ht="13.8" x14ac:dyDescent="0.3">
      <c r="AE479" s="68"/>
    </row>
    <row r="480" spans="31:31" ht="13.8" x14ac:dyDescent="0.3">
      <c r="AE480" s="68"/>
    </row>
    <row r="481" spans="31:31" ht="13.8" x14ac:dyDescent="0.3">
      <c r="AE481" s="68"/>
    </row>
    <row r="482" spans="31:31" ht="13.8" x14ac:dyDescent="0.3">
      <c r="AE482" s="68"/>
    </row>
    <row r="483" spans="31:31" ht="13.8" x14ac:dyDescent="0.3">
      <c r="AE483" s="68"/>
    </row>
    <row r="484" spans="31:31" ht="13.8" x14ac:dyDescent="0.3">
      <c r="AE484" s="68"/>
    </row>
    <row r="485" spans="31:31" ht="13.8" x14ac:dyDescent="0.3">
      <c r="AE485" s="68"/>
    </row>
    <row r="486" spans="31:31" ht="13.8" x14ac:dyDescent="0.3">
      <c r="AE486" s="68"/>
    </row>
    <row r="487" spans="31:31" ht="13.8" x14ac:dyDescent="0.3">
      <c r="AE487" s="68"/>
    </row>
    <row r="488" spans="31:31" ht="13.8" x14ac:dyDescent="0.3">
      <c r="AE488" s="68"/>
    </row>
    <row r="489" spans="31:31" ht="13.8" x14ac:dyDescent="0.3">
      <c r="AE489" s="68"/>
    </row>
    <row r="490" spans="31:31" ht="13.8" x14ac:dyDescent="0.3">
      <c r="AE490" s="68"/>
    </row>
    <row r="491" spans="31:31" ht="13.8" x14ac:dyDescent="0.3">
      <c r="AE491" s="68"/>
    </row>
    <row r="492" spans="31:31" ht="13.8" x14ac:dyDescent="0.3">
      <c r="AE492" s="68"/>
    </row>
    <row r="493" spans="31:31" ht="13.8" x14ac:dyDescent="0.3">
      <c r="AE493" s="68"/>
    </row>
    <row r="494" spans="31:31" ht="13.8" x14ac:dyDescent="0.3">
      <c r="AE494" s="68"/>
    </row>
    <row r="495" spans="31:31" ht="13.8" x14ac:dyDescent="0.3">
      <c r="AE495" s="68"/>
    </row>
    <row r="496" spans="31:31" ht="13.8" x14ac:dyDescent="0.3">
      <c r="AE496" s="68"/>
    </row>
    <row r="497" spans="31:31" ht="13.8" x14ac:dyDescent="0.3">
      <c r="AE497" s="68"/>
    </row>
    <row r="498" spans="31:31" ht="13.8" x14ac:dyDescent="0.3">
      <c r="AE498" s="68"/>
    </row>
    <row r="499" spans="31:31" ht="13.8" x14ac:dyDescent="0.3">
      <c r="AE499" s="68"/>
    </row>
    <row r="500" spans="31:31" ht="13.8" x14ac:dyDescent="0.3">
      <c r="AE500" s="68"/>
    </row>
    <row r="501" spans="31:31" ht="13.8" x14ac:dyDescent="0.3">
      <c r="AE501" s="68"/>
    </row>
    <row r="502" spans="31:31" ht="13.8" x14ac:dyDescent="0.3">
      <c r="AE502" s="68"/>
    </row>
    <row r="503" spans="31:31" ht="13.8" x14ac:dyDescent="0.3">
      <c r="AE503" s="68"/>
    </row>
    <row r="504" spans="31:31" ht="13.8" x14ac:dyDescent="0.3">
      <c r="AE504" s="68"/>
    </row>
    <row r="505" spans="31:31" ht="13.8" x14ac:dyDescent="0.3">
      <c r="AE505" s="68"/>
    </row>
    <row r="506" spans="31:31" ht="13.8" x14ac:dyDescent="0.3">
      <c r="AE506" s="68"/>
    </row>
    <row r="507" spans="31:31" ht="13.8" x14ac:dyDescent="0.3">
      <c r="AE507" s="68"/>
    </row>
    <row r="508" spans="31:31" ht="13.8" x14ac:dyDescent="0.3">
      <c r="AE508" s="68"/>
    </row>
    <row r="509" spans="31:31" ht="13.8" x14ac:dyDescent="0.3">
      <c r="AE509" s="68"/>
    </row>
    <row r="510" spans="31:31" ht="13.8" x14ac:dyDescent="0.3">
      <c r="AE510" s="68"/>
    </row>
    <row r="511" spans="31:31" ht="13.8" x14ac:dyDescent="0.3">
      <c r="AE511" s="68"/>
    </row>
    <row r="512" spans="31:31" ht="13.8" x14ac:dyDescent="0.3">
      <c r="AE512" s="68"/>
    </row>
    <row r="513" spans="31:31" ht="13.8" x14ac:dyDescent="0.3">
      <c r="AE513" s="68"/>
    </row>
    <row r="514" spans="31:31" ht="13.8" x14ac:dyDescent="0.3">
      <c r="AE514" s="68"/>
    </row>
    <row r="515" spans="31:31" ht="13.8" x14ac:dyDescent="0.3">
      <c r="AE515" s="68"/>
    </row>
    <row r="516" spans="31:31" ht="13.8" x14ac:dyDescent="0.3">
      <c r="AE516" s="68"/>
    </row>
    <row r="517" spans="31:31" ht="13.8" x14ac:dyDescent="0.3">
      <c r="AE517" s="68"/>
    </row>
    <row r="518" spans="31:31" ht="13.8" x14ac:dyDescent="0.3">
      <c r="AE518" s="68"/>
    </row>
    <row r="519" spans="31:31" ht="13.8" x14ac:dyDescent="0.3">
      <c r="AE519" s="68"/>
    </row>
    <row r="520" spans="31:31" ht="13.8" x14ac:dyDescent="0.3">
      <c r="AE520" s="68"/>
    </row>
    <row r="521" spans="31:31" ht="13.8" x14ac:dyDescent="0.3">
      <c r="AE521" s="68"/>
    </row>
    <row r="522" spans="31:31" ht="13.8" x14ac:dyDescent="0.3">
      <c r="AE522" s="68"/>
    </row>
    <row r="523" spans="31:31" ht="13.8" x14ac:dyDescent="0.3">
      <c r="AE523" s="68"/>
    </row>
    <row r="524" spans="31:31" ht="13.8" x14ac:dyDescent="0.3">
      <c r="AE524" s="68"/>
    </row>
    <row r="525" spans="31:31" ht="13.8" x14ac:dyDescent="0.3">
      <c r="AE525" s="68"/>
    </row>
    <row r="526" spans="31:31" ht="13.8" x14ac:dyDescent="0.3">
      <c r="AE526" s="68"/>
    </row>
    <row r="527" spans="31:31" ht="13.8" x14ac:dyDescent="0.3">
      <c r="AE527" s="68"/>
    </row>
    <row r="528" spans="31:31" ht="13.8" x14ac:dyDescent="0.3">
      <c r="AE528" s="68"/>
    </row>
    <row r="529" spans="31:31" ht="13.8" x14ac:dyDescent="0.3">
      <c r="AE529" s="68"/>
    </row>
    <row r="530" spans="31:31" ht="13.8" x14ac:dyDescent="0.3">
      <c r="AE530" s="68"/>
    </row>
    <row r="531" spans="31:31" ht="13.8" x14ac:dyDescent="0.3">
      <c r="AE531" s="68"/>
    </row>
    <row r="532" spans="31:31" ht="13.8" x14ac:dyDescent="0.3">
      <c r="AE532" s="68"/>
    </row>
    <row r="533" spans="31:31" ht="13.8" x14ac:dyDescent="0.3">
      <c r="AE533" s="68"/>
    </row>
    <row r="534" spans="31:31" ht="13.8" x14ac:dyDescent="0.3">
      <c r="AE534" s="68"/>
    </row>
    <row r="535" spans="31:31" ht="13.8" x14ac:dyDescent="0.3">
      <c r="AE535" s="68"/>
    </row>
    <row r="536" spans="31:31" ht="13.8" x14ac:dyDescent="0.3">
      <c r="AE536" s="68"/>
    </row>
    <row r="537" spans="31:31" ht="13.8" x14ac:dyDescent="0.3">
      <c r="AE537" s="68"/>
    </row>
    <row r="538" spans="31:31" ht="13.8" x14ac:dyDescent="0.3">
      <c r="AE538" s="68"/>
    </row>
    <row r="539" spans="31:31" ht="13.8" x14ac:dyDescent="0.3">
      <c r="AE539" s="68"/>
    </row>
    <row r="540" spans="31:31" ht="13.8" x14ac:dyDescent="0.3">
      <c r="AE540" s="68"/>
    </row>
    <row r="541" spans="31:31" ht="13.8" x14ac:dyDescent="0.3">
      <c r="AE541" s="68"/>
    </row>
    <row r="542" spans="31:31" ht="13.8" x14ac:dyDescent="0.3">
      <c r="AE542" s="68"/>
    </row>
    <row r="543" spans="31:31" ht="13.8" x14ac:dyDescent="0.3">
      <c r="AE543" s="68"/>
    </row>
    <row r="544" spans="31:31" ht="13.8" x14ac:dyDescent="0.3">
      <c r="AE544" s="68"/>
    </row>
    <row r="545" spans="31:31" ht="13.8" x14ac:dyDescent="0.3">
      <c r="AE545" s="68"/>
    </row>
    <row r="546" spans="31:31" ht="13.8" x14ac:dyDescent="0.3">
      <c r="AE546" s="68"/>
    </row>
    <row r="547" spans="31:31" ht="13.8" x14ac:dyDescent="0.3">
      <c r="AE547" s="68"/>
    </row>
    <row r="548" spans="31:31" ht="13.8" x14ac:dyDescent="0.3">
      <c r="AE548" s="68"/>
    </row>
    <row r="549" spans="31:31" ht="13.8" x14ac:dyDescent="0.3">
      <c r="AE549" s="68"/>
    </row>
    <row r="550" spans="31:31" ht="13.8" x14ac:dyDescent="0.3">
      <c r="AE550" s="68"/>
    </row>
    <row r="551" spans="31:31" ht="13.8" x14ac:dyDescent="0.3">
      <c r="AE551" s="68"/>
    </row>
    <row r="552" spans="31:31" ht="13.8" x14ac:dyDescent="0.3">
      <c r="AE552" s="68"/>
    </row>
    <row r="553" spans="31:31" ht="13.8" x14ac:dyDescent="0.3">
      <c r="AE553" s="68"/>
    </row>
    <row r="554" spans="31:31" ht="13.8" x14ac:dyDescent="0.3">
      <c r="AE554" s="68"/>
    </row>
    <row r="555" spans="31:31" ht="13.8" x14ac:dyDescent="0.3">
      <c r="AE555" s="68"/>
    </row>
    <row r="556" spans="31:31" ht="13.8" x14ac:dyDescent="0.3">
      <c r="AE556" s="68"/>
    </row>
    <row r="557" spans="31:31" ht="13.8" x14ac:dyDescent="0.3">
      <c r="AE557" s="68"/>
    </row>
    <row r="558" spans="31:31" ht="13.8" x14ac:dyDescent="0.3">
      <c r="AE558" s="68"/>
    </row>
    <row r="559" spans="31:31" ht="13.8" x14ac:dyDescent="0.3">
      <c r="AE559" s="68"/>
    </row>
    <row r="560" spans="31:31" ht="13.8" x14ac:dyDescent="0.3">
      <c r="AE560" s="68"/>
    </row>
    <row r="561" spans="31:31" ht="13.8" x14ac:dyDescent="0.3">
      <c r="AE561" s="68"/>
    </row>
    <row r="562" spans="31:31" ht="13.8" x14ac:dyDescent="0.3">
      <c r="AE562" s="68"/>
    </row>
    <row r="563" spans="31:31" ht="13.8" x14ac:dyDescent="0.3">
      <c r="AE563" s="68"/>
    </row>
    <row r="564" spans="31:31" ht="13.8" x14ac:dyDescent="0.3">
      <c r="AE564" s="68"/>
    </row>
    <row r="565" spans="31:31" ht="13.8" x14ac:dyDescent="0.3">
      <c r="AE565" s="68"/>
    </row>
    <row r="566" spans="31:31" ht="13.8" x14ac:dyDescent="0.3">
      <c r="AE566" s="68"/>
    </row>
    <row r="567" spans="31:31" ht="13.8" x14ac:dyDescent="0.3">
      <c r="AE567" s="68"/>
    </row>
    <row r="568" spans="31:31" ht="13.8" x14ac:dyDescent="0.3">
      <c r="AE568" s="68"/>
    </row>
    <row r="569" spans="31:31" ht="13.8" x14ac:dyDescent="0.3">
      <c r="AE569" s="68"/>
    </row>
    <row r="570" spans="31:31" ht="13.8" x14ac:dyDescent="0.3">
      <c r="AE570" s="68"/>
    </row>
    <row r="571" spans="31:31" ht="13.8" x14ac:dyDescent="0.3">
      <c r="AE571" s="68"/>
    </row>
    <row r="572" spans="31:31" ht="13.8" x14ac:dyDescent="0.3">
      <c r="AE572" s="68"/>
    </row>
    <row r="573" spans="31:31" ht="13.8" x14ac:dyDescent="0.3">
      <c r="AE573" s="68"/>
    </row>
    <row r="574" spans="31:31" ht="13.8" x14ac:dyDescent="0.3">
      <c r="AE574" s="68"/>
    </row>
    <row r="575" spans="31:31" ht="13.8" x14ac:dyDescent="0.3">
      <c r="AE575" s="68"/>
    </row>
    <row r="576" spans="31:31" ht="13.8" x14ac:dyDescent="0.3">
      <c r="AE576" s="68"/>
    </row>
    <row r="577" spans="31:31" ht="13.8" x14ac:dyDescent="0.3">
      <c r="AE577" s="68"/>
    </row>
    <row r="578" spans="31:31" ht="13.8" x14ac:dyDescent="0.3">
      <c r="AE578" s="68"/>
    </row>
    <row r="579" spans="31:31" ht="13.8" x14ac:dyDescent="0.3">
      <c r="AE579" s="68"/>
    </row>
    <row r="580" spans="31:31" ht="13.8" x14ac:dyDescent="0.3">
      <c r="AE580" s="68"/>
    </row>
    <row r="581" spans="31:31" ht="13.8" x14ac:dyDescent="0.3">
      <c r="AE581" s="68"/>
    </row>
    <row r="582" spans="31:31" ht="13.8" x14ac:dyDescent="0.3">
      <c r="AE582" s="68"/>
    </row>
    <row r="583" spans="31:31" ht="13.8" x14ac:dyDescent="0.3">
      <c r="AE583" s="68"/>
    </row>
    <row r="584" spans="31:31" ht="13.8" x14ac:dyDescent="0.3">
      <c r="AE584" s="68"/>
    </row>
    <row r="585" spans="31:31" ht="13.8" x14ac:dyDescent="0.3">
      <c r="AE585" s="68"/>
    </row>
    <row r="586" spans="31:31" ht="13.8" x14ac:dyDescent="0.3">
      <c r="AE586" s="68"/>
    </row>
    <row r="587" spans="31:31" ht="13.8" x14ac:dyDescent="0.3">
      <c r="AE587" s="68"/>
    </row>
    <row r="588" spans="31:31" ht="13.8" x14ac:dyDescent="0.3">
      <c r="AE588" s="68"/>
    </row>
    <row r="589" spans="31:31" ht="13.8" x14ac:dyDescent="0.3">
      <c r="AE589" s="68"/>
    </row>
    <row r="590" spans="31:31" ht="13.8" x14ac:dyDescent="0.3">
      <c r="AE590" s="68"/>
    </row>
    <row r="591" spans="31:31" ht="13.8" x14ac:dyDescent="0.3">
      <c r="AE591" s="68"/>
    </row>
    <row r="592" spans="31:31" ht="13.8" x14ac:dyDescent="0.3">
      <c r="AE592" s="68"/>
    </row>
    <row r="593" spans="31:31" ht="13.8" x14ac:dyDescent="0.3">
      <c r="AE593" s="68"/>
    </row>
    <row r="594" spans="31:31" ht="13.8" x14ac:dyDescent="0.3">
      <c r="AE594" s="68"/>
    </row>
    <row r="595" spans="31:31" ht="13.8" x14ac:dyDescent="0.3">
      <c r="AE595" s="68"/>
    </row>
    <row r="596" spans="31:31" ht="13.8" x14ac:dyDescent="0.3">
      <c r="AE596" s="68"/>
    </row>
    <row r="597" spans="31:31" ht="13.8" x14ac:dyDescent="0.3">
      <c r="AE597" s="68"/>
    </row>
    <row r="598" spans="31:31" ht="13.8" x14ac:dyDescent="0.3">
      <c r="AE598" s="68"/>
    </row>
    <row r="599" spans="31:31" ht="13.8" x14ac:dyDescent="0.3">
      <c r="AE599" s="68"/>
    </row>
    <row r="600" spans="31:31" ht="13.8" x14ac:dyDescent="0.3">
      <c r="AE600" s="68"/>
    </row>
    <row r="601" spans="31:31" ht="13.8" x14ac:dyDescent="0.3">
      <c r="AE601" s="68"/>
    </row>
    <row r="602" spans="31:31" ht="13.8" x14ac:dyDescent="0.3">
      <c r="AE602" s="68"/>
    </row>
    <row r="603" spans="31:31" ht="13.8" x14ac:dyDescent="0.3">
      <c r="AE603" s="68"/>
    </row>
    <row r="604" spans="31:31" ht="13.8" x14ac:dyDescent="0.3">
      <c r="AE604" s="68"/>
    </row>
    <row r="605" spans="31:31" ht="13.8" x14ac:dyDescent="0.3">
      <c r="AE605" s="68"/>
    </row>
    <row r="606" spans="31:31" ht="13.8" x14ac:dyDescent="0.3">
      <c r="AE606" s="68"/>
    </row>
    <row r="607" spans="31:31" ht="13.8" x14ac:dyDescent="0.3">
      <c r="AE607" s="68"/>
    </row>
    <row r="608" spans="31:31" ht="13.8" x14ac:dyDescent="0.3">
      <c r="AE608" s="68"/>
    </row>
    <row r="609" spans="31:31" ht="13.8" x14ac:dyDescent="0.3">
      <c r="AE609" s="68"/>
    </row>
    <row r="610" spans="31:31" ht="13.8" x14ac:dyDescent="0.3">
      <c r="AE610" s="68"/>
    </row>
    <row r="611" spans="31:31" ht="13.8" x14ac:dyDescent="0.3">
      <c r="AE611" s="68"/>
    </row>
    <row r="612" spans="31:31" ht="13.8" x14ac:dyDescent="0.3">
      <c r="AE612" s="68"/>
    </row>
    <row r="613" spans="31:31" ht="13.8" x14ac:dyDescent="0.3">
      <c r="AE613" s="68"/>
    </row>
    <row r="614" spans="31:31" ht="13.8" x14ac:dyDescent="0.3">
      <c r="AE614" s="68"/>
    </row>
    <row r="615" spans="31:31" ht="13.8" x14ac:dyDescent="0.3">
      <c r="AE615" s="68"/>
    </row>
    <row r="616" spans="31:31" ht="13.8" x14ac:dyDescent="0.3">
      <c r="AE616" s="68"/>
    </row>
    <row r="617" spans="31:31" ht="13.8" x14ac:dyDescent="0.3">
      <c r="AE617" s="68"/>
    </row>
    <row r="618" spans="31:31" ht="13.8" x14ac:dyDescent="0.3">
      <c r="AE618" s="68"/>
    </row>
    <row r="619" spans="31:31" ht="13.8" x14ac:dyDescent="0.3">
      <c r="AE619" s="68"/>
    </row>
    <row r="620" spans="31:31" ht="13.8" x14ac:dyDescent="0.3">
      <c r="AE620" s="68"/>
    </row>
    <row r="621" spans="31:31" ht="13.8" x14ac:dyDescent="0.3">
      <c r="AE621" s="68"/>
    </row>
    <row r="622" spans="31:31" ht="13.8" x14ac:dyDescent="0.3">
      <c r="AE622" s="68"/>
    </row>
    <row r="623" spans="31:31" ht="13.8" x14ac:dyDescent="0.3">
      <c r="AE623" s="68"/>
    </row>
    <row r="624" spans="31:31" ht="13.8" x14ac:dyDescent="0.3">
      <c r="AE624" s="68"/>
    </row>
    <row r="625" spans="31:31" ht="13.8" x14ac:dyDescent="0.3">
      <c r="AE625" s="68"/>
    </row>
    <row r="626" spans="31:31" ht="13.8" x14ac:dyDescent="0.3">
      <c r="AE626" s="68"/>
    </row>
    <row r="627" spans="31:31" ht="13.8" x14ac:dyDescent="0.3">
      <c r="AE627" s="68"/>
    </row>
    <row r="628" spans="31:31" ht="13.8" x14ac:dyDescent="0.3">
      <c r="AE628" s="68"/>
    </row>
    <row r="629" spans="31:31" ht="13.8" x14ac:dyDescent="0.3">
      <c r="AE629" s="68"/>
    </row>
    <row r="630" spans="31:31" ht="13.8" x14ac:dyDescent="0.3">
      <c r="AE630" s="68"/>
    </row>
    <row r="631" spans="31:31" ht="13.8" x14ac:dyDescent="0.3">
      <c r="AE631" s="68"/>
    </row>
    <row r="632" spans="31:31" ht="13.8" x14ac:dyDescent="0.3">
      <c r="AE632" s="68"/>
    </row>
    <row r="633" spans="31:31" ht="13.8" x14ac:dyDescent="0.3">
      <c r="AE633" s="68"/>
    </row>
    <row r="634" spans="31:31" ht="13.8" x14ac:dyDescent="0.3">
      <c r="AE634" s="68"/>
    </row>
    <row r="635" spans="31:31" ht="13.8" x14ac:dyDescent="0.3">
      <c r="AE635" s="68"/>
    </row>
    <row r="636" spans="31:31" ht="13.8" x14ac:dyDescent="0.3">
      <c r="AE636" s="68"/>
    </row>
    <row r="637" spans="31:31" ht="13.8" x14ac:dyDescent="0.3">
      <c r="AE637" s="68"/>
    </row>
    <row r="638" spans="31:31" ht="13.8" x14ac:dyDescent="0.3">
      <c r="AE638" s="68"/>
    </row>
    <row r="639" spans="31:31" ht="13.8" x14ac:dyDescent="0.3">
      <c r="AE639" s="68"/>
    </row>
    <row r="640" spans="31:31" ht="13.8" x14ac:dyDescent="0.3">
      <c r="AE640" s="68"/>
    </row>
    <row r="641" spans="31:31" ht="13.8" x14ac:dyDescent="0.3">
      <c r="AE641" s="68"/>
    </row>
    <row r="642" spans="31:31" ht="13.8" x14ac:dyDescent="0.3">
      <c r="AE642" s="68"/>
    </row>
    <row r="643" spans="31:31" ht="13.8" x14ac:dyDescent="0.3">
      <c r="AE643" s="68"/>
    </row>
    <row r="644" spans="31:31" ht="13.8" x14ac:dyDescent="0.3">
      <c r="AE644" s="68"/>
    </row>
    <row r="645" spans="31:31" ht="13.8" x14ac:dyDescent="0.3">
      <c r="AE645" s="68"/>
    </row>
    <row r="646" spans="31:31" ht="13.8" x14ac:dyDescent="0.3">
      <c r="AE646" s="68"/>
    </row>
    <row r="647" spans="31:31" ht="13.8" x14ac:dyDescent="0.3">
      <c r="AE647" s="68"/>
    </row>
    <row r="648" spans="31:31" ht="13.8" x14ac:dyDescent="0.3">
      <c r="AE648" s="68"/>
    </row>
    <row r="649" spans="31:31" ht="13.8" x14ac:dyDescent="0.3">
      <c r="AE649" s="68"/>
    </row>
    <row r="650" spans="31:31" ht="13.8" x14ac:dyDescent="0.3">
      <c r="AE650" s="68"/>
    </row>
    <row r="651" spans="31:31" ht="13.8" x14ac:dyDescent="0.3">
      <c r="AE651" s="68"/>
    </row>
    <row r="652" spans="31:31" ht="13.8" x14ac:dyDescent="0.3">
      <c r="AE652" s="68"/>
    </row>
    <row r="653" spans="31:31" ht="13.8" x14ac:dyDescent="0.3">
      <c r="AE653" s="68"/>
    </row>
    <row r="654" spans="31:31" ht="13.8" x14ac:dyDescent="0.3">
      <c r="AE654" s="68"/>
    </row>
    <row r="655" spans="31:31" ht="13.8" x14ac:dyDescent="0.3">
      <c r="AE655" s="68"/>
    </row>
    <row r="656" spans="31:31" ht="13.8" x14ac:dyDescent="0.3">
      <c r="AE656" s="68"/>
    </row>
    <row r="657" spans="31:31" ht="13.8" x14ac:dyDescent="0.3">
      <c r="AE657" s="68"/>
    </row>
    <row r="658" spans="31:31" ht="13.8" x14ac:dyDescent="0.3">
      <c r="AE658" s="68"/>
    </row>
    <row r="659" spans="31:31" ht="13.8" x14ac:dyDescent="0.3">
      <c r="AE659" s="68"/>
    </row>
    <row r="660" spans="31:31" ht="13.8" x14ac:dyDescent="0.3">
      <c r="AE660" s="68"/>
    </row>
    <row r="661" spans="31:31" ht="13.8" x14ac:dyDescent="0.3">
      <c r="AE661" s="68"/>
    </row>
    <row r="662" spans="31:31" ht="13.8" x14ac:dyDescent="0.3">
      <c r="AE662" s="68"/>
    </row>
    <row r="663" spans="31:31" ht="13.8" x14ac:dyDescent="0.3">
      <c r="AE663" s="68"/>
    </row>
    <row r="664" spans="31:31" ht="13.8" x14ac:dyDescent="0.3">
      <c r="AE664" s="68"/>
    </row>
    <row r="665" spans="31:31" ht="13.8" x14ac:dyDescent="0.3">
      <c r="AE665" s="68"/>
    </row>
    <row r="666" spans="31:31" ht="13.8" x14ac:dyDescent="0.3">
      <c r="AE666" s="68"/>
    </row>
    <row r="667" spans="31:31" ht="13.8" x14ac:dyDescent="0.3">
      <c r="AE667" s="68"/>
    </row>
    <row r="668" spans="31:31" ht="13.8" x14ac:dyDescent="0.3">
      <c r="AE668" s="68"/>
    </row>
    <row r="669" spans="31:31" ht="13.8" x14ac:dyDescent="0.3">
      <c r="AE669" s="68"/>
    </row>
    <row r="670" spans="31:31" ht="13.8" x14ac:dyDescent="0.3">
      <c r="AE670" s="68"/>
    </row>
    <row r="671" spans="31:31" ht="13.8" x14ac:dyDescent="0.3">
      <c r="AE671" s="68"/>
    </row>
    <row r="672" spans="31:31" ht="13.8" x14ac:dyDescent="0.3">
      <c r="AE672" s="68"/>
    </row>
    <row r="673" spans="31:31" ht="13.8" x14ac:dyDescent="0.3">
      <c r="AE673" s="68"/>
    </row>
    <row r="674" spans="31:31" ht="13.8" x14ac:dyDescent="0.3">
      <c r="AE674" s="68"/>
    </row>
    <row r="675" spans="31:31" ht="13.8" x14ac:dyDescent="0.3">
      <c r="AE675" s="68"/>
    </row>
    <row r="676" spans="31:31" ht="13.8" x14ac:dyDescent="0.3">
      <c r="AE676" s="68"/>
    </row>
    <row r="677" spans="31:31" ht="13.8" x14ac:dyDescent="0.3">
      <c r="AE677" s="68"/>
    </row>
    <row r="678" spans="31:31" ht="13.8" x14ac:dyDescent="0.3">
      <c r="AE678" s="68"/>
    </row>
    <row r="679" spans="31:31" ht="13.8" x14ac:dyDescent="0.3">
      <c r="AE679" s="68"/>
    </row>
    <row r="680" spans="31:31" ht="13.8" x14ac:dyDescent="0.3">
      <c r="AE680" s="68"/>
    </row>
    <row r="681" spans="31:31" ht="13.8" x14ac:dyDescent="0.3">
      <c r="AE681" s="68"/>
    </row>
    <row r="682" spans="31:31" ht="13.8" x14ac:dyDescent="0.3">
      <c r="AE682" s="68"/>
    </row>
    <row r="683" spans="31:31" ht="13.8" x14ac:dyDescent="0.3">
      <c r="AE683" s="68"/>
    </row>
    <row r="684" spans="31:31" ht="13.8" x14ac:dyDescent="0.3">
      <c r="AE684" s="68"/>
    </row>
    <row r="685" spans="31:31" ht="13.8" x14ac:dyDescent="0.3">
      <c r="AE685" s="68"/>
    </row>
    <row r="686" spans="31:31" ht="13.8" x14ac:dyDescent="0.3">
      <c r="AE686" s="68"/>
    </row>
    <row r="687" spans="31:31" ht="13.8" x14ac:dyDescent="0.3">
      <c r="AE687" s="68"/>
    </row>
    <row r="688" spans="31:31" ht="13.8" x14ac:dyDescent="0.3">
      <c r="AE688" s="68"/>
    </row>
    <row r="689" spans="31:31" ht="13.8" x14ac:dyDescent="0.3">
      <c r="AE689" s="68"/>
    </row>
    <row r="690" spans="31:31" ht="13.8" x14ac:dyDescent="0.3">
      <c r="AE690" s="68"/>
    </row>
    <row r="691" spans="31:31" ht="13.8" x14ac:dyDescent="0.3">
      <c r="AE691" s="68"/>
    </row>
    <row r="692" spans="31:31" ht="13.8" x14ac:dyDescent="0.3">
      <c r="AE692" s="68"/>
    </row>
    <row r="693" spans="31:31" ht="13.8" x14ac:dyDescent="0.3">
      <c r="AE693" s="68"/>
    </row>
    <row r="694" spans="31:31" ht="13.8" x14ac:dyDescent="0.3">
      <c r="AE694" s="68"/>
    </row>
    <row r="695" spans="31:31" ht="13.8" x14ac:dyDescent="0.3">
      <c r="AE695" s="68"/>
    </row>
    <row r="696" spans="31:31" ht="13.8" x14ac:dyDescent="0.3">
      <c r="AE696" s="68"/>
    </row>
    <row r="697" spans="31:31" ht="13.8" x14ac:dyDescent="0.3">
      <c r="AE697" s="68"/>
    </row>
    <row r="698" spans="31:31" ht="13.8" x14ac:dyDescent="0.3">
      <c r="AE698" s="68"/>
    </row>
    <row r="699" spans="31:31" ht="13.8" x14ac:dyDescent="0.3">
      <c r="AE699" s="68"/>
    </row>
    <row r="700" spans="31:31" ht="13.8" x14ac:dyDescent="0.3">
      <c r="AE700" s="68"/>
    </row>
    <row r="701" spans="31:31" ht="13.8" x14ac:dyDescent="0.3">
      <c r="AE701" s="68"/>
    </row>
    <row r="702" spans="31:31" ht="13.8" x14ac:dyDescent="0.3">
      <c r="AE702" s="68"/>
    </row>
    <row r="703" spans="31:31" ht="13.8" x14ac:dyDescent="0.3">
      <c r="AE703" s="68"/>
    </row>
    <row r="704" spans="31:31" ht="13.8" x14ac:dyDescent="0.3">
      <c r="AE704" s="68"/>
    </row>
    <row r="705" spans="31:31" ht="13.8" x14ac:dyDescent="0.3">
      <c r="AE705" s="68"/>
    </row>
    <row r="706" spans="31:31" ht="13.8" x14ac:dyDescent="0.3">
      <c r="AE706" s="68"/>
    </row>
    <row r="707" spans="31:31" ht="13.8" x14ac:dyDescent="0.3">
      <c r="AE707" s="68"/>
    </row>
    <row r="708" spans="31:31" ht="13.8" x14ac:dyDescent="0.3">
      <c r="AE708" s="68"/>
    </row>
    <row r="709" spans="31:31" ht="13.8" x14ac:dyDescent="0.3">
      <c r="AE709" s="68"/>
    </row>
    <row r="710" spans="31:31" ht="13.8" x14ac:dyDescent="0.3">
      <c r="AE710" s="68"/>
    </row>
    <row r="711" spans="31:31" ht="13.8" x14ac:dyDescent="0.3">
      <c r="AE711" s="68"/>
    </row>
    <row r="712" spans="31:31" ht="13.8" x14ac:dyDescent="0.3">
      <c r="AE712" s="68"/>
    </row>
    <row r="713" spans="31:31" ht="13.8" x14ac:dyDescent="0.3">
      <c r="AE713" s="68"/>
    </row>
    <row r="714" spans="31:31" ht="13.8" x14ac:dyDescent="0.3">
      <c r="AE714" s="68"/>
    </row>
    <row r="715" spans="31:31" ht="13.8" x14ac:dyDescent="0.3">
      <c r="AE715" s="68"/>
    </row>
    <row r="716" spans="31:31" ht="13.8" x14ac:dyDescent="0.3">
      <c r="AE716" s="68"/>
    </row>
    <row r="717" spans="31:31" ht="13.8" x14ac:dyDescent="0.3">
      <c r="AE717" s="68"/>
    </row>
    <row r="718" spans="31:31" ht="13.8" x14ac:dyDescent="0.3">
      <c r="AE718" s="68"/>
    </row>
    <row r="719" spans="31:31" ht="13.8" x14ac:dyDescent="0.3">
      <c r="AE719" s="68"/>
    </row>
    <row r="720" spans="31:31" ht="13.8" x14ac:dyDescent="0.3">
      <c r="AE720" s="68"/>
    </row>
    <row r="721" spans="31:31" ht="13.8" x14ac:dyDescent="0.3">
      <c r="AE721" s="68"/>
    </row>
    <row r="722" spans="31:31" ht="13.8" x14ac:dyDescent="0.3">
      <c r="AE722" s="68"/>
    </row>
    <row r="723" spans="31:31" ht="13.8" x14ac:dyDescent="0.3">
      <c r="AE723" s="68"/>
    </row>
    <row r="724" spans="31:31" ht="13.8" x14ac:dyDescent="0.3">
      <c r="AE724" s="68"/>
    </row>
    <row r="725" spans="31:31" ht="13.8" x14ac:dyDescent="0.3">
      <c r="AE725" s="68"/>
    </row>
    <row r="726" spans="31:31" ht="13.8" x14ac:dyDescent="0.3">
      <c r="AE726" s="68"/>
    </row>
    <row r="727" spans="31:31" ht="13.8" x14ac:dyDescent="0.3">
      <c r="AE727" s="68"/>
    </row>
    <row r="728" spans="31:31" ht="13.8" x14ac:dyDescent="0.3">
      <c r="AE728" s="68"/>
    </row>
    <row r="729" spans="31:31" ht="13.8" x14ac:dyDescent="0.3">
      <c r="AE729" s="68"/>
    </row>
    <row r="730" spans="31:31" ht="13.8" x14ac:dyDescent="0.3">
      <c r="AE730" s="68"/>
    </row>
    <row r="731" spans="31:31" ht="13.8" x14ac:dyDescent="0.3">
      <c r="AE731" s="68"/>
    </row>
    <row r="732" spans="31:31" ht="13.8" x14ac:dyDescent="0.3">
      <c r="AE732" s="68"/>
    </row>
    <row r="733" spans="31:31" ht="13.8" x14ac:dyDescent="0.3">
      <c r="AE733" s="68"/>
    </row>
    <row r="734" spans="31:31" ht="13.8" x14ac:dyDescent="0.3">
      <c r="AE734" s="68"/>
    </row>
    <row r="735" spans="31:31" ht="13.8" x14ac:dyDescent="0.3">
      <c r="AE735" s="68"/>
    </row>
    <row r="736" spans="31:31" ht="13.8" x14ac:dyDescent="0.3">
      <c r="AE736" s="68"/>
    </row>
    <row r="737" spans="31:31" ht="13.8" x14ac:dyDescent="0.3">
      <c r="AE737" s="68"/>
    </row>
    <row r="738" spans="31:31" ht="13.8" x14ac:dyDescent="0.3">
      <c r="AE738" s="68"/>
    </row>
    <row r="739" spans="31:31" ht="13.8" x14ac:dyDescent="0.3">
      <c r="AE739" s="68"/>
    </row>
    <row r="740" spans="31:31" ht="13.8" x14ac:dyDescent="0.3">
      <c r="AE740" s="68"/>
    </row>
    <row r="741" spans="31:31" ht="13.8" x14ac:dyDescent="0.3">
      <c r="AE741" s="68"/>
    </row>
    <row r="742" spans="31:31" ht="13.8" x14ac:dyDescent="0.3">
      <c r="AE742" s="68"/>
    </row>
    <row r="743" spans="31:31" ht="13.8" x14ac:dyDescent="0.3">
      <c r="AE743" s="68"/>
    </row>
    <row r="744" spans="31:31" ht="13.8" x14ac:dyDescent="0.3">
      <c r="AE744" s="68"/>
    </row>
    <row r="745" spans="31:31" ht="13.8" x14ac:dyDescent="0.3">
      <c r="AE745" s="68"/>
    </row>
    <row r="746" spans="31:31" ht="13.8" x14ac:dyDescent="0.3">
      <c r="AE746" s="68"/>
    </row>
    <row r="747" spans="31:31" ht="13.8" x14ac:dyDescent="0.3">
      <c r="AE747" s="68"/>
    </row>
    <row r="748" spans="31:31" ht="13.8" x14ac:dyDescent="0.3">
      <c r="AE748" s="68"/>
    </row>
    <row r="749" spans="31:31" ht="13.8" x14ac:dyDescent="0.3">
      <c r="AE749" s="68"/>
    </row>
    <row r="750" spans="31:31" ht="13.8" x14ac:dyDescent="0.3">
      <c r="AE750" s="68"/>
    </row>
    <row r="751" spans="31:31" ht="13.8" x14ac:dyDescent="0.3">
      <c r="AE751" s="68"/>
    </row>
    <row r="752" spans="31:31" ht="13.8" x14ac:dyDescent="0.3">
      <c r="AE752" s="68"/>
    </row>
    <row r="753" spans="31:31" ht="13.8" x14ac:dyDescent="0.3">
      <c r="AE753" s="68"/>
    </row>
    <row r="754" spans="31:31" ht="13.8" x14ac:dyDescent="0.3">
      <c r="AE754" s="68"/>
    </row>
    <row r="755" spans="31:31" ht="13.8" x14ac:dyDescent="0.3">
      <c r="AE755" s="68"/>
    </row>
    <row r="756" spans="31:31" ht="13.8" x14ac:dyDescent="0.3">
      <c r="AE756" s="68"/>
    </row>
    <row r="757" spans="31:31" ht="13.8" x14ac:dyDescent="0.3">
      <c r="AE757" s="68"/>
    </row>
    <row r="758" spans="31:31" ht="13.8" x14ac:dyDescent="0.3">
      <c r="AE758" s="68"/>
    </row>
    <row r="759" spans="31:31" ht="13.8" x14ac:dyDescent="0.3">
      <c r="AE759" s="68"/>
    </row>
    <row r="760" spans="31:31" ht="13.8" x14ac:dyDescent="0.3">
      <c r="AE760" s="68"/>
    </row>
    <row r="761" spans="31:31" ht="13.8" x14ac:dyDescent="0.3">
      <c r="AE761" s="68"/>
    </row>
    <row r="762" spans="31:31" ht="13.8" x14ac:dyDescent="0.3">
      <c r="AE762" s="68"/>
    </row>
    <row r="763" spans="31:31" ht="13.8" x14ac:dyDescent="0.3">
      <c r="AE763" s="68"/>
    </row>
    <row r="764" spans="31:31" ht="13.8" x14ac:dyDescent="0.3">
      <c r="AE764" s="68"/>
    </row>
    <row r="765" spans="31:31" ht="13.8" x14ac:dyDescent="0.3">
      <c r="AE765" s="68"/>
    </row>
    <row r="766" spans="31:31" ht="13.8" x14ac:dyDescent="0.3">
      <c r="AE766" s="68"/>
    </row>
    <row r="767" spans="31:31" ht="13.8" x14ac:dyDescent="0.3">
      <c r="AE767" s="68"/>
    </row>
    <row r="768" spans="31:31" ht="13.8" x14ac:dyDescent="0.3">
      <c r="AE768" s="68"/>
    </row>
    <row r="769" spans="31:31" ht="13.8" x14ac:dyDescent="0.3">
      <c r="AE769" s="68"/>
    </row>
    <row r="770" spans="31:31" ht="13.8" x14ac:dyDescent="0.3">
      <c r="AE770" s="68"/>
    </row>
    <row r="771" spans="31:31" ht="13.8" x14ac:dyDescent="0.3">
      <c r="AE771" s="68"/>
    </row>
    <row r="772" spans="31:31" ht="13.8" x14ac:dyDescent="0.3">
      <c r="AE772" s="68"/>
    </row>
    <row r="773" spans="31:31" ht="13.8" x14ac:dyDescent="0.3">
      <c r="AE773" s="68"/>
    </row>
    <row r="774" spans="31:31" ht="13.8" x14ac:dyDescent="0.3">
      <c r="AE774" s="68"/>
    </row>
    <row r="775" spans="31:31" ht="13.8" x14ac:dyDescent="0.3">
      <c r="AE775" s="68"/>
    </row>
    <row r="776" spans="31:31" ht="13.8" x14ac:dyDescent="0.3">
      <c r="AE776" s="68"/>
    </row>
    <row r="777" spans="31:31" ht="13.8" x14ac:dyDescent="0.3">
      <c r="AE777" s="68"/>
    </row>
    <row r="778" spans="31:31" ht="13.8" x14ac:dyDescent="0.3">
      <c r="AE778" s="68"/>
    </row>
    <row r="779" spans="31:31" ht="13.8" x14ac:dyDescent="0.3">
      <c r="AE779" s="68"/>
    </row>
    <row r="780" spans="31:31" ht="13.8" x14ac:dyDescent="0.3">
      <c r="AE780" s="68"/>
    </row>
    <row r="781" spans="31:31" ht="13.8" x14ac:dyDescent="0.3">
      <c r="AE781" s="68"/>
    </row>
    <row r="782" spans="31:31" ht="13.8" x14ac:dyDescent="0.3">
      <c r="AE782" s="68"/>
    </row>
    <row r="783" spans="31:31" ht="13.8" x14ac:dyDescent="0.3">
      <c r="AE783" s="68"/>
    </row>
    <row r="784" spans="31:31" ht="13.8" x14ac:dyDescent="0.3">
      <c r="AE784" s="68"/>
    </row>
    <row r="785" spans="31:31" ht="13.8" x14ac:dyDescent="0.3">
      <c r="AE785" s="68"/>
    </row>
    <row r="786" spans="31:31" ht="13.8" x14ac:dyDescent="0.3">
      <c r="AE786" s="68"/>
    </row>
    <row r="787" spans="31:31" ht="13.8" x14ac:dyDescent="0.3">
      <c r="AE787" s="68"/>
    </row>
    <row r="788" spans="31:31" ht="13.8" x14ac:dyDescent="0.3">
      <c r="AE788" s="68"/>
    </row>
    <row r="789" spans="31:31" ht="13.8" x14ac:dyDescent="0.3">
      <c r="AE789" s="68"/>
    </row>
    <row r="790" spans="31:31" ht="13.8" x14ac:dyDescent="0.3">
      <c r="AE790" s="68"/>
    </row>
    <row r="791" spans="31:31" ht="13.8" x14ac:dyDescent="0.3">
      <c r="AE791" s="68"/>
    </row>
    <row r="792" spans="31:31" ht="13.8" x14ac:dyDescent="0.3">
      <c r="AE792" s="68"/>
    </row>
    <row r="793" spans="31:31" ht="13.8" x14ac:dyDescent="0.3">
      <c r="AE793" s="68"/>
    </row>
    <row r="794" spans="31:31" ht="13.8" x14ac:dyDescent="0.3">
      <c r="AE794" s="68"/>
    </row>
    <row r="795" spans="31:31" ht="13.8" x14ac:dyDescent="0.3">
      <c r="AE795" s="68"/>
    </row>
    <row r="796" spans="31:31" ht="13.8" x14ac:dyDescent="0.3">
      <c r="AE796" s="68"/>
    </row>
    <row r="797" spans="31:31" ht="13.8" x14ac:dyDescent="0.3">
      <c r="AE797" s="68"/>
    </row>
    <row r="798" spans="31:31" ht="13.8" x14ac:dyDescent="0.3">
      <c r="AE798" s="68"/>
    </row>
    <row r="799" spans="31:31" ht="13.8" x14ac:dyDescent="0.3">
      <c r="AE799" s="68"/>
    </row>
    <row r="800" spans="31:31" ht="13.8" x14ac:dyDescent="0.3">
      <c r="AE800" s="68"/>
    </row>
    <row r="801" spans="31:31" ht="13.8" x14ac:dyDescent="0.3">
      <c r="AE801" s="68"/>
    </row>
    <row r="802" spans="31:31" ht="13.8" x14ac:dyDescent="0.3">
      <c r="AE802" s="68"/>
    </row>
    <row r="803" spans="31:31" ht="13.8" x14ac:dyDescent="0.3">
      <c r="AE803" s="68"/>
    </row>
    <row r="804" spans="31:31" ht="13.8" x14ac:dyDescent="0.3">
      <c r="AE804" s="68"/>
    </row>
    <row r="805" spans="31:31" ht="13.8" x14ac:dyDescent="0.3">
      <c r="AE805" s="68"/>
    </row>
    <row r="806" spans="31:31" ht="13.8" x14ac:dyDescent="0.3">
      <c r="AE806" s="68"/>
    </row>
    <row r="807" spans="31:31" ht="13.8" x14ac:dyDescent="0.3">
      <c r="AE807" s="68"/>
    </row>
    <row r="808" spans="31:31" ht="13.8" x14ac:dyDescent="0.3">
      <c r="AE808" s="68"/>
    </row>
    <row r="809" spans="31:31" ht="13.8" x14ac:dyDescent="0.3">
      <c r="AE809" s="68"/>
    </row>
    <row r="810" spans="31:31" ht="13.8" x14ac:dyDescent="0.3">
      <c r="AE810" s="68"/>
    </row>
    <row r="811" spans="31:31" ht="13.8" x14ac:dyDescent="0.3">
      <c r="AE811" s="68"/>
    </row>
    <row r="812" spans="31:31" ht="13.8" x14ac:dyDescent="0.3">
      <c r="AE812" s="68"/>
    </row>
    <row r="813" spans="31:31" ht="13.8" x14ac:dyDescent="0.3">
      <c r="AE813" s="68"/>
    </row>
    <row r="814" spans="31:31" ht="13.8" x14ac:dyDescent="0.3">
      <c r="AE814" s="68"/>
    </row>
    <row r="815" spans="31:31" ht="13.8" x14ac:dyDescent="0.3">
      <c r="AE815" s="68"/>
    </row>
    <row r="816" spans="31:31" ht="13.8" x14ac:dyDescent="0.3">
      <c r="AE816" s="68"/>
    </row>
    <row r="817" spans="31:31" ht="13.8" x14ac:dyDescent="0.3">
      <c r="AE817" s="68"/>
    </row>
    <row r="818" spans="31:31" ht="13.8" x14ac:dyDescent="0.3">
      <c r="AE818" s="68"/>
    </row>
    <row r="819" spans="31:31" ht="13.8" x14ac:dyDescent="0.3">
      <c r="AE819" s="68"/>
    </row>
    <row r="820" spans="31:31" ht="13.8" x14ac:dyDescent="0.3">
      <c r="AE820" s="68"/>
    </row>
    <row r="821" spans="31:31" ht="13.8" x14ac:dyDescent="0.3">
      <c r="AE821" s="68"/>
    </row>
    <row r="822" spans="31:31" ht="13.8" x14ac:dyDescent="0.3">
      <c r="AE822" s="68"/>
    </row>
    <row r="823" spans="31:31" ht="13.8" x14ac:dyDescent="0.3">
      <c r="AE823" s="68"/>
    </row>
    <row r="824" spans="31:31" ht="13.8" x14ac:dyDescent="0.3">
      <c r="AE824" s="68"/>
    </row>
    <row r="825" spans="31:31" ht="13.8" x14ac:dyDescent="0.3">
      <c r="AE825" s="68"/>
    </row>
    <row r="826" spans="31:31" ht="13.8" x14ac:dyDescent="0.3">
      <c r="AE826" s="68"/>
    </row>
    <row r="827" spans="31:31" ht="13.8" x14ac:dyDescent="0.3">
      <c r="AE827" s="68"/>
    </row>
    <row r="828" spans="31:31" ht="13.8" x14ac:dyDescent="0.3">
      <c r="AE828" s="68"/>
    </row>
    <row r="829" spans="31:31" ht="13.8" x14ac:dyDescent="0.3">
      <c r="AE829" s="68"/>
    </row>
    <row r="830" spans="31:31" ht="13.8" x14ac:dyDescent="0.3">
      <c r="AE830" s="68"/>
    </row>
    <row r="831" spans="31:31" ht="13.8" x14ac:dyDescent="0.3">
      <c r="AE831" s="68"/>
    </row>
    <row r="832" spans="31:31" ht="13.8" x14ac:dyDescent="0.3">
      <c r="AE832" s="68"/>
    </row>
    <row r="833" spans="31:31" ht="13.8" x14ac:dyDescent="0.3">
      <c r="AE833" s="68"/>
    </row>
    <row r="834" spans="31:31" ht="13.8" x14ac:dyDescent="0.3">
      <c r="AE834" s="68"/>
    </row>
    <row r="835" spans="31:31" ht="13.8" x14ac:dyDescent="0.3">
      <c r="AE835" s="68"/>
    </row>
    <row r="836" spans="31:31" ht="13.8" x14ac:dyDescent="0.3">
      <c r="AE836" s="68"/>
    </row>
    <row r="837" spans="31:31" ht="13.8" x14ac:dyDescent="0.3">
      <c r="AE837" s="68"/>
    </row>
    <row r="838" spans="31:31" ht="13.8" x14ac:dyDescent="0.3">
      <c r="AE838" s="68"/>
    </row>
    <row r="839" spans="31:31" ht="13.8" x14ac:dyDescent="0.3">
      <c r="AE839" s="68"/>
    </row>
    <row r="840" spans="31:31" ht="13.8" x14ac:dyDescent="0.3">
      <c r="AE840" s="68"/>
    </row>
    <row r="841" spans="31:31" ht="13.8" x14ac:dyDescent="0.3">
      <c r="AE841" s="68"/>
    </row>
    <row r="842" spans="31:31" ht="13.8" x14ac:dyDescent="0.3">
      <c r="AE842" s="68"/>
    </row>
    <row r="843" spans="31:31" ht="13.8" x14ac:dyDescent="0.3">
      <c r="AE843" s="68"/>
    </row>
    <row r="844" spans="31:31" ht="13.8" x14ac:dyDescent="0.3">
      <c r="AE844" s="68"/>
    </row>
    <row r="845" spans="31:31" ht="13.8" x14ac:dyDescent="0.3">
      <c r="AE845" s="68"/>
    </row>
    <row r="846" spans="31:31" ht="13.8" x14ac:dyDescent="0.3">
      <c r="AE846" s="68"/>
    </row>
    <row r="847" spans="31:31" ht="13.8" x14ac:dyDescent="0.3">
      <c r="AE847" s="68"/>
    </row>
    <row r="848" spans="31:31" ht="13.8" x14ac:dyDescent="0.3">
      <c r="AE848" s="68"/>
    </row>
    <row r="849" spans="31:31" ht="13.8" x14ac:dyDescent="0.3">
      <c r="AE849" s="68"/>
    </row>
    <row r="850" spans="31:31" ht="13.8" x14ac:dyDescent="0.3">
      <c r="AE850" s="68"/>
    </row>
    <row r="851" spans="31:31" ht="13.8" x14ac:dyDescent="0.3">
      <c r="AE851" s="68"/>
    </row>
    <row r="852" spans="31:31" ht="13.8" x14ac:dyDescent="0.3">
      <c r="AE852" s="68"/>
    </row>
    <row r="853" spans="31:31" ht="13.8" x14ac:dyDescent="0.3">
      <c r="AE853" s="68"/>
    </row>
    <row r="854" spans="31:31" ht="13.8" x14ac:dyDescent="0.3">
      <c r="AE854" s="68"/>
    </row>
    <row r="855" spans="31:31" ht="13.8" x14ac:dyDescent="0.3">
      <c r="AE855" s="68"/>
    </row>
    <row r="856" spans="31:31" ht="13.8" x14ac:dyDescent="0.3">
      <c r="AE856" s="68"/>
    </row>
    <row r="857" spans="31:31" ht="13.8" x14ac:dyDescent="0.3">
      <c r="AE857" s="68"/>
    </row>
    <row r="858" spans="31:31" ht="13.8" x14ac:dyDescent="0.3">
      <c r="AE858" s="68"/>
    </row>
    <row r="859" spans="31:31" ht="13.8" x14ac:dyDescent="0.3">
      <c r="AE859" s="68"/>
    </row>
    <row r="860" spans="31:31" ht="13.8" x14ac:dyDescent="0.3">
      <c r="AE860" s="68"/>
    </row>
    <row r="861" spans="31:31" ht="13.8" x14ac:dyDescent="0.3">
      <c r="AE861" s="68"/>
    </row>
    <row r="862" spans="31:31" ht="13.8" x14ac:dyDescent="0.3">
      <c r="AE862" s="68"/>
    </row>
    <row r="863" spans="31:31" ht="13.8" x14ac:dyDescent="0.3">
      <c r="AE863" s="68"/>
    </row>
    <row r="864" spans="31:31" ht="13.8" x14ac:dyDescent="0.3">
      <c r="AE864" s="68"/>
    </row>
    <row r="865" spans="31:31" ht="13.8" x14ac:dyDescent="0.3">
      <c r="AE865" s="68"/>
    </row>
    <row r="866" spans="31:31" ht="13.8" x14ac:dyDescent="0.3">
      <c r="AE866" s="68"/>
    </row>
    <row r="867" spans="31:31" ht="13.8" x14ac:dyDescent="0.3">
      <c r="AE867" s="68"/>
    </row>
    <row r="868" spans="31:31" ht="13.8" x14ac:dyDescent="0.3">
      <c r="AE868" s="68"/>
    </row>
    <row r="869" spans="31:31" ht="13.8" x14ac:dyDescent="0.3">
      <c r="AE869" s="68"/>
    </row>
    <row r="870" spans="31:31" ht="13.8" x14ac:dyDescent="0.3">
      <c r="AE870" s="68"/>
    </row>
    <row r="871" spans="31:31" ht="13.8" x14ac:dyDescent="0.3">
      <c r="AE871" s="68"/>
    </row>
    <row r="872" spans="31:31" ht="13.8" x14ac:dyDescent="0.3">
      <c r="AE872" s="68"/>
    </row>
    <row r="873" spans="31:31" ht="13.8" x14ac:dyDescent="0.3">
      <c r="AE873" s="68"/>
    </row>
    <row r="874" spans="31:31" ht="13.8" x14ac:dyDescent="0.3">
      <c r="AE874" s="68"/>
    </row>
    <row r="875" spans="31:31" ht="13.8" x14ac:dyDescent="0.3">
      <c r="AE875" s="68"/>
    </row>
    <row r="876" spans="31:31" ht="13.8" x14ac:dyDescent="0.3">
      <c r="AE876" s="68"/>
    </row>
    <row r="877" spans="31:31" ht="13.8" x14ac:dyDescent="0.3">
      <c r="AE877" s="68"/>
    </row>
    <row r="878" spans="31:31" ht="13.8" x14ac:dyDescent="0.3">
      <c r="AE878" s="68"/>
    </row>
    <row r="879" spans="31:31" ht="13.8" x14ac:dyDescent="0.3">
      <c r="AE879" s="68"/>
    </row>
    <row r="880" spans="31:31" ht="13.8" x14ac:dyDescent="0.3">
      <c r="AE880" s="68"/>
    </row>
    <row r="881" spans="31:31" ht="13.8" x14ac:dyDescent="0.3">
      <c r="AE881" s="68"/>
    </row>
    <row r="882" spans="31:31" ht="13.8" x14ac:dyDescent="0.3">
      <c r="AE882" s="68"/>
    </row>
    <row r="883" spans="31:31" ht="13.8" x14ac:dyDescent="0.3">
      <c r="AE883" s="68"/>
    </row>
    <row r="884" spans="31:31" ht="13.8" x14ac:dyDescent="0.3">
      <c r="AE884" s="68"/>
    </row>
    <row r="885" spans="31:31" ht="13.8" x14ac:dyDescent="0.3">
      <c r="AE885" s="68"/>
    </row>
    <row r="886" spans="31:31" ht="13.8" x14ac:dyDescent="0.3">
      <c r="AE886" s="68"/>
    </row>
    <row r="887" spans="31:31" ht="13.8" x14ac:dyDescent="0.3">
      <c r="AE887" s="68"/>
    </row>
    <row r="888" spans="31:31" ht="13.8" x14ac:dyDescent="0.3">
      <c r="AE888" s="68"/>
    </row>
    <row r="889" spans="31:31" ht="13.8" x14ac:dyDescent="0.3">
      <c r="AE889" s="68"/>
    </row>
    <row r="890" spans="31:31" ht="13.8" x14ac:dyDescent="0.3">
      <c r="AE890" s="68"/>
    </row>
    <row r="891" spans="31:31" ht="13.8" x14ac:dyDescent="0.3">
      <c r="AE891" s="68"/>
    </row>
    <row r="892" spans="31:31" ht="13.8" x14ac:dyDescent="0.3">
      <c r="AE892" s="68"/>
    </row>
    <row r="893" spans="31:31" ht="13.8" x14ac:dyDescent="0.3">
      <c r="AE893" s="68"/>
    </row>
    <row r="894" spans="31:31" ht="13.8" x14ac:dyDescent="0.3">
      <c r="AE894" s="68"/>
    </row>
    <row r="895" spans="31:31" ht="13.8" x14ac:dyDescent="0.3">
      <c r="AE895" s="68"/>
    </row>
    <row r="896" spans="31:31" ht="13.8" x14ac:dyDescent="0.3">
      <c r="AE896" s="68"/>
    </row>
    <row r="897" spans="31:31" ht="13.8" x14ac:dyDescent="0.3">
      <c r="AE897" s="68"/>
    </row>
    <row r="898" spans="31:31" ht="13.8" x14ac:dyDescent="0.3">
      <c r="AE898" s="68"/>
    </row>
    <row r="899" spans="31:31" ht="13.8" x14ac:dyDescent="0.3">
      <c r="AE899" s="68"/>
    </row>
    <row r="900" spans="31:31" ht="13.8" x14ac:dyDescent="0.3">
      <c r="AE900" s="68"/>
    </row>
    <row r="901" spans="31:31" ht="13.8" x14ac:dyDescent="0.3">
      <c r="AE901" s="68"/>
    </row>
    <row r="902" spans="31:31" ht="13.8" x14ac:dyDescent="0.3">
      <c r="AE902" s="68"/>
    </row>
    <row r="903" spans="31:31" ht="13.8" x14ac:dyDescent="0.3">
      <c r="AE903" s="68"/>
    </row>
    <row r="904" spans="31:31" ht="13.8" x14ac:dyDescent="0.3">
      <c r="AE904" s="68"/>
    </row>
    <row r="905" spans="31:31" ht="13.8" x14ac:dyDescent="0.3">
      <c r="AE905" s="68"/>
    </row>
    <row r="906" spans="31:31" ht="13.8" x14ac:dyDescent="0.3">
      <c r="AE906" s="68"/>
    </row>
    <row r="907" spans="31:31" ht="13.8" x14ac:dyDescent="0.3">
      <c r="AE907" s="68"/>
    </row>
    <row r="908" spans="31:31" ht="13.8" x14ac:dyDescent="0.3">
      <c r="AE908" s="68"/>
    </row>
    <row r="909" spans="31:31" ht="13.8" x14ac:dyDescent="0.3">
      <c r="AE909" s="68"/>
    </row>
    <row r="910" spans="31:31" ht="13.8" x14ac:dyDescent="0.3">
      <c r="AE910" s="68"/>
    </row>
    <row r="911" spans="31:31" ht="13.8" x14ac:dyDescent="0.3">
      <c r="AE911" s="68"/>
    </row>
    <row r="912" spans="31:31" ht="13.8" x14ac:dyDescent="0.3">
      <c r="AE912" s="68"/>
    </row>
    <row r="913" spans="31:31" ht="13.8" x14ac:dyDescent="0.3">
      <c r="AE913" s="68"/>
    </row>
    <row r="914" spans="31:31" ht="13.8" x14ac:dyDescent="0.3">
      <c r="AE914" s="68"/>
    </row>
    <row r="915" spans="31:31" ht="13.8" x14ac:dyDescent="0.3">
      <c r="AE915" s="68"/>
    </row>
    <row r="916" spans="31:31" ht="13.8" x14ac:dyDescent="0.3">
      <c r="AE916" s="68"/>
    </row>
    <row r="917" spans="31:31" ht="13.8" x14ac:dyDescent="0.3">
      <c r="AE917" s="68"/>
    </row>
    <row r="918" spans="31:31" ht="13.8" x14ac:dyDescent="0.3">
      <c r="AE918" s="68"/>
    </row>
    <row r="919" spans="31:31" ht="13.8" x14ac:dyDescent="0.3">
      <c r="AE919" s="68"/>
    </row>
    <row r="920" spans="31:31" ht="13.8" x14ac:dyDescent="0.3">
      <c r="AE920" s="68"/>
    </row>
    <row r="921" spans="31:31" ht="13.8" x14ac:dyDescent="0.3">
      <c r="AE921" s="68"/>
    </row>
    <row r="922" spans="31:31" ht="13.8" x14ac:dyDescent="0.3">
      <c r="AE922" s="68"/>
    </row>
    <row r="923" spans="31:31" ht="13.8" x14ac:dyDescent="0.3">
      <c r="AE923" s="68"/>
    </row>
    <row r="924" spans="31:31" ht="13.8" x14ac:dyDescent="0.3">
      <c r="AE924" s="68"/>
    </row>
    <row r="925" spans="31:31" ht="13.8" x14ac:dyDescent="0.3">
      <c r="AE925" s="68"/>
    </row>
    <row r="926" spans="31:31" ht="13.8" x14ac:dyDescent="0.3">
      <c r="AE926" s="68"/>
    </row>
    <row r="927" spans="31:31" ht="13.8" x14ac:dyDescent="0.3">
      <c r="AE927" s="68"/>
    </row>
    <row r="928" spans="31:31" ht="13.8" x14ac:dyDescent="0.3">
      <c r="AE928" s="68"/>
    </row>
    <row r="929" spans="31:31" ht="13.8" x14ac:dyDescent="0.3">
      <c r="AE929" s="68"/>
    </row>
    <row r="930" spans="31:31" ht="13.8" x14ac:dyDescent="0.3">
      <c r="AE930" s="68"/>
    </row>
    <row r="931" spans="31:31" ht="13.8" x14ac:dyDescent="0.3">
      <c r="AE931" s="68"/>
    </row>
    <row r="932" spans="31:31" ht="13.8" x14ac:dyDescent="0.3">
      <c r="AE932" s="68"/>
    </row>
    <row r="933" spans="31:31" ht="13.8" x14ac:dyDescent="0.3">
      <c r="AE933" s="68"/>
    </row>
    <row r="934" spans="31:31" ht="13.8" x14ac:dyDescent="0.3">
      <c r="AE934" s="68"/>
    </row>
    <row r="935" spans="31:31" ht="13.8" x14ac:dyDescent="0.3">
      <c r="AE935" s="68"/>
    </row>
    <row r="936" spans="31:31" ht="13.8" x14ac:dyDescent="0.3">
      <c r="AE936" s="68"/>
    </row>
    <row r="937" spans="31:31" ht="13.8" x14ac:dyDescent="0.3">
      <c r="AE937" s="68"/>
    </row>
    <row r="938" spans="31:31" ht="13.8" x14ac:dyDescent="0.3">
      <c r="AE938" s="68"/>
    </row>
    <row r="939" spans="31:31" ht="13.8" x14ac:dyDescent="0.3">
      <c r="AE939" s="68"/>
    </row>
    <row r="940" spans="31:31" ht="13.8" x14ac:dyDescent="0.3">
      <c r="AE940" s="68"/>
    </row>
    <row r="941" spans="31:31" ht="13.8" x14ac:dyDescent="0.3">
      <c r="AE941" s="68"/>
    </row>
    <row r="942" spans="31:31" ht="13.8" x14ac:dyDescent="0.3">
      <c r="AE942" s="68"/>
    </row>
    <row r="943" spans="31:31" ht="13.8" x14ac:dyDescent="0.3">
      <c r="AE943" s="68"/>
    </row>
    <row r="944" spans="31:31" ht="13.8" x14ac:dyDescent="0.3">
      <c r="AE944" s="68"/>
    </row>
    <row r="945" spans="31:31" ht="13.8" x14ac:dyDescent="0.3">
      <c r="AE945" s="68"/>
    </row>
    <row r="946" spans="31:31" ht="13.8" x14ac:dyDescent="0.3">
      <c r="AE946" s="68"/>
    </row>
    <row r="947" spans="31:31" ht="13.8" x14ac:dyDescent="0.3">
      <c r="AE947" s="68"/>
    </row>
    <row r="948" spans="31:31" ht="13.8" x14ac:dyDescent="0.3">
      <c r="AE948" s="68"/>
    </row>
    <row r="949" spans="31:31" ht="13.8" x14ac:dyDescent="0.3">
      <c r="AE949" s="68"/>
    </row>
    <row r="950" spans="31:31" ht="13.8" x14ac:dyDescent="0.3">
      <c r="AE950" s="68"/>
    </row>
    <row r="951" spans="31:31" ht="13.8" x14ac:dyDescent="0.3">
      <c r="AE951" s="68"/>
    </row>
    <row r="952" spans="31:31" ht="13.8" x14ac:dyDescent="0.3">
      <c r="AE952" s="68"/>
    </row>
    <row r="953" spans="31:31" ht="13.8" x14ac:dyDescent="0.3">
      <c r="AE953" s="68"/>
    </row>
    <row r="954" spans="31:31" ht="13.8" x14ac:dyDescent="0.3">
      <c r="AE954" s="68"/>
    </row>
    <row r="955" spans="31:31" ht="13.8" x14ac:dyDescent="0.3">
      <c r="AE955" s="68"/>
    </row>
    <row r="956" spans="31:31" ht="13.8" x14ac:dyDescent="0.3">
      <c r="AE956" s="68"/>
    </row>
    <row r="957" spans="31:31" ht="13.8" x14ac:dyDescent="0.3">
      <c r="AE957" s="68"/>
    </row>
    <row r="958" spans="31:31" ht="13.8" x14ac:dyDescent="0.3">
      <c r="AE958" s="68"/>
    </row>
    <row r="959" spans="31:31" ht="13.8" x14ac:dyDescent="0.3">
      <c r="AE959" s="68"/>
    </row>
    <row r="960" spans="31:31" ht="13.8" x14ac:dyDescent="0.3">
      <c r="AE960" s="68"/>
    </row>
    <row r="961" spans="31:31" ht="13.8" x14ac:dyDescent="0.3">
      <c r="AE961" s="68"/>
    </row>
    <row r="962" spans="31:31" ht="13.8" x14ac:dyDescent="0.3">
      <c r="AE962" s="68"/>
    </row>
    <row r="963" spans="31:31" ht="13.8" x14ac:dyDescent="0.3">
      <c r="AE963" s="68"/>
    </row>
    <row r="964" spans="31:31" ht="13.8" x14ac:dyDescent="0.3">
      <c r="AE964" s="68"/>
    </row>
    <row r="965" spans="31:31" ht="13.8" x14ac:dyDescent="0.3">
      <c r="AE965" s="68"/>
    </row>
    <row r="966" spans="31:31" ht="13.8" x14ac:dyDescent="0.3">
      <c r="AE966" s="68"/>
    </row>
    <row r="967" spans="31:31" ht="13.8" x14ac:dyDescent="0.3">
      <c r="AE967" s="68"/>
    </row>
    <row r="968" spans="31:31" ht="13.8" x14ac:dyDescent="0.3">
      <c r="AE968" s="68"/>
    </row>
    <row r="969" spans="31:31" ht="13.8" x14ac:dyDescent="0.3">
      <c r="AE969" s="68"/>
    </row>
    <row r="970" spans="31:31" ht="13.8" x14ac:dyDescent="0.3">
      <c r="AE970" s="68"/>
    </row>
    <row r="971" spans="31:31" ht="13.8" x14ac:dyDescent="0.3">
      <c r="AE971" s="68"/>
    </row>
    <row r="972" spans="31:31" ht="13.8" x14ac:dyDescent="0.3">
      <c r="AE972" s="68"/>
    </row>
    <row r="973" spans="31:31" ht="13.8" x14ac:dyDescent="0.3">
      <c r="AE973" s="68"/>
    </row>
    <row r="974" spans="31:31" ht="13.8" x14ac:dyDescent="0.3">
      <c r="AE974" s="68"/>
    </row>
    <row r="975" spans="31:31" ht="13.8" x14ac:dyDescent="0.3">
      <c r="AE975" s="68"/>
    </row>
    <row r="976" spans="31:31" ht="13.8" x14ac:dyDescent="0.3">
      <c r="AE976" s="68"/>
    </row>
    <row r="977" spans="31:31" ht="13.8" x14ac:dyDescent="0.3">
      <c r="AE977" s="68"/>
    </row>
    <row r="978" spans="31:31" ht="13.8" x14ac:dyDescent="0.3">
      <c r="AE978" s="68"/>
    </row>
    <row r="979" spans="31:31" ht="13.8" x14ac:dyDescent="0.3">
      <c r="AE979" s="68"/>
    </row>
    <row r="980" spans="31:31" ht="13.8" x14ac:dyDescent="0.3">
      <c r="AE980" s="68"/>
    </row>
    <row r="981" spans="31:31" ht="13.8" x14ac:dyDescent="0.3">
      <c r="AE981" s="68"/>
    </row>
    <row r="982" spans="31:31" ht="13.8" x14ac:dyDescent="0.3">
      <c r="AE982" s="68"/>
    </row>
    <row r="983" spans="31:31" ht="13.8" x14ac:dyDescent="0.3">
      <c r="AE983" s="68"/>
    </row>
    <row r="984" spans="31:31" ht="13.8" x14ac:dyDescent="0.3">
      <c r="AE984" s="68"/>
    </row>
    <row r="985" spans="31:31" ht="13.8" x14ac:dyDescent="0.3">
      <c r="AE985" s="68"/>
    </row>
    <row r="986" spans="31:31" ht="13.8" x14ac:dyDescent="0.3">
      <c r="AE986" s="68"/>
    </row>
    <row r="987" spans="31:31" ht="13.8" x14ac:dyDescent="0.3">
      <c r="AE987" s="68"/>
    </row>
    <row r="988" spans="31:31" ht="13.8" x14ac:dyDescent="0.3">
      <c r="AE988" s="68"/>
    </row>
    <row r="989" spans="31:31" ht="13.8" x14ac:dyDescent="0.3">
      <c r="AE989" s="68"/>
    </row>
    <row r="990" spans="31:31" ht="13.8" x14ac:dyDescent="0.3">
      <c r="AE990" s="68"/>
    </row>
    <row r="991" spans="31:31" ht="13.8" x14ac:dyDescent="0.3">
      <c r="AE991" s="68"/>
    </row>
    <row r="992" spans="31:31" ht="13.8" x14ac:dyDescent="0.3">
      <c r="AE992" s="68"/>
    </row>
    <row r="993" spans="31:31" ht="13.8" x14ac:dyDescent="0.3">
      <c r="AE993" s="68"/>
    </row>
    <row r="994" spans="31:31" ht="13.8" x14ac:dyDescent="0.3">
      <c r="AE994" s="68"/>
    </row>
    <row r="995" spans="31:31" ht="13.8" x14ac:dyDescent="0.3">
      <c r="AE995" s="68"/>
    </row>
    <row r="996" spans="31:31" ht="13.8" x14ac:dyDescent="0.3">
      <c r="AE996" s="68"/>
    </row>
    <row r="997" spans="31:31" ht="13.8" x14ac:dyDescent="0.3">
      <c r="AE997" s="68"/>
    </row>
    <row r="998" spans="31:31" ht="13.8" x14ac:dyDescent="0.3">
      <c r="AE998" s="68"/>
    </row>
    <row r="999" spans="31:31" ht="13.8" x14ac:dyDescent="0.3">
      <c r="AE999" s="68"/>
    </row>
    <row r="1000" spans="31:31" ht="13.8" x14ac:dyDescent="0.3">
      <c r="AE1000" s="68"/>
    </row>
    <row r="1001" spans="31:31" ht="13.8" x14ac:dyDescent="0.3">
      <c r="AE1001" s="68"/>
    </row>
    <row r="1002" spans="31:31" ht="13.8" x14ac:dyDescent="0.3">
      <c r="AE1002" s="68"/>
    </row>
    <row r="1003" spans="31:31" ht="13.8" x14ac:dyDescent="0.3">
      <c r="AE1003" s="68"/>
    </row>
    <row r="1004" spans="31:31" ht="13.8" x14ac:dyDescent="0.3">
      <c r="AE1004" s="68"/>
    </row>
    <row r="1005" spans="31:31" ht="13.8" x14ac:dyDescent="0.3">
      <c r="AE1005" s="68"/>
    </row>
    <row r="1006" spans="31:31" ht="13.8" x14ac:dyDescent="0.3">
      <c r="AE1006" s="68"/>
    </row>
    <row r="1007" spans="31:31" ht="13.8" x14ac:dyDescent="0.3">
      <c r="AE1007" s="68"/>
    </row>
    <row r="1008" spans="31:31" ht="13.8" x14ac:dyDescent="0.3">
      <c r="AE1008" s="68"/>
    </row>
    <row r="1009" spans="31:31" ht="13.8" x14ac:dyDescent="0.3">
      <c r="AE1009" s="68"/>
    </row>
  </sheetData>
  <sheetProtection algorithmName="SHA-512" hashValue="uLNKhzuqIawhA45t8i5WsFrbdVcz89lM7S6ARSn1qAQQe1h2cL9oBJgFaN5/e9IrQhmiHOyFkdH59eHVnJSegQ==" saltValue="JzxLnYnLblgUy3CS+Rj5kQ==" spinCount="100000" sheet="1" objects="1" scenarios="1"/>
  <mergeCells count="4">
    <mergeCell ref="A1:F2"/>
    <mergeCell ref="B14:M14"/>
    <mergeCell ref="B4:F4"/>
    <mergeCell ref="I4:M4"/>
  </mergeCells>
  <conditionalFormatting sqref="I4 B5:F5 H5:M10 B6:B10 G11:M11 B15:B20 AB15:AB21 C23 U23:AA23 AB23:AB29 B24:B29 E30 C34:E34 C55:E55 C65:E65">
    <cfRule type="cellIs" dxfId="3" priority="6" operator="lessThan">
      <formula>0</formula>
    </cfRule>
  </conditionalFormatting>
  <conditionalFormatting sqref="J15:W15 AA15">
    <cfRule type="duplicateValues" dxfId="2" priority="5"/>
  </conditionalFormatting>
  <conditionalFormatting sqref="J24:AA24">
    <cfRule type="duplicateValues" dxfId="1" priority="4"/>
  </conditionalFormatting>
  <conditionalFormatting sqref="X15:Z15">
    <cfRule type="duplicateValues" dxfId="0" priority="1"/>
  </conditionalFormatting>
  <printOptions horizontalCentered="1" gridLines="1"/>
  <pageMargins left="0.7" right="0.7" top="0.75" bottom="0.75" header="0" footer="0"/>
  <pageSetup scale="44" pageOrder="overThenDown" orientation="landscape" cellComments="atEnd"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e4e5464-1f6a-4f64-aa75-7cc054eb78bb">
      <Terms xmlns="http://schemas.microsoft.com/office/infopath/2007/PartnerControls"/>
    </lcf76f155ced4ddcb4097134ff3c332f>
    <TaxCatchAll xmlns="0e60be90-6592-4d23-b918-326d61c6538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007F8A58AFD7049BBD54CEF849E0E19" ma:contentTypeVersion="14" ma:contentTypeDescription="Create a new document." ma:contentTypeScope="" ma:versionID="a49ab56ad35ce7fc031256e09ec834a8">
  <xsd:schema xmlns:xsd="http://www.w3.org/2001/XMLSchema" xmlns:xs="http://www.w3.org/2001/XMLSchema" xmlns:p="http://schemas.microsoft.com/office/2006/metadata/properties" xmlns:ns2="ee4e5464-1f6a-4f64-aa75-7cc054eb78bb" xmlns:ns3="0e60be90-6592-4d23-b918-326d61c65380" targetNamespace="http://schemas.microsoft.com/office/2006/metadata/properties" ma:root="true" ma:fieldsID="d2a404744eb81f8b61fc026535ad7532" ns2:_="" ns3:_="">
    <xsd:import namespace="ee4e5464-1f6a-4f64-aa75-7cc054eb78bb"/>
    <xsd:import namespace="0e60be90-6592-4d23-b918-326d61c6538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4e5464-1f6a-4f64-aa75-7cc054eb78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33112020-4f81-472c-b415-802124766ae0"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e60be90-6592-4d23-b918-326d61c6538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b1253c39-4a2c-476b-9814-015ceb15df22}" ma:internalName="TaxCatchAll" ma:showField="CatchAllData" ma:web="0e60be90-6592-4d23-b918-326d61c6538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FDC841-4E98-4237-87C2-3DB5B267DAA0}">
  <ds:schemaRefs>
    <ds:schemaRef ds:uri="http://schemas.microsoft.com/office/infopath/2007/PartnerControls"/>
    <ds:schemaRef ds:uri="ee4e5464-1f6a-4f64-aa75-7cc054eb78bb"/>
    <ds:schemaRef ds:uri="http://purl.org/dc/elements/1.1/"/>
    <ds:schemaRef ds:uri="http://purl.org/dc/dcmitype/"/>
    <ds:schemaRef ds:uri="http://schemas.microsoft.com/office/2006/metadata/properties"/>
    <ds:schemaRef ds:uri="http://schemas.microsoft.com/office/2006/documentManagement/types"/>
    <ds:schemaRef ds:uri="http://purl.org/dc/terms/"/>
    <ds:schemaRef ds:uri="http://schemas.openxmlformats.org/package/2006/metadata/core-properties"/>
    <ds:schemaRef ds:uri="0e60be90-6592-4d23-b918-326d61c65380"/>
    <ds:schemaRef ds:uri="http://www.w3.org/XML/1998/namespace"/>
  </ds:schemaRefs>
</ds:datastoreItem>
</file>

<file path=customXml/itemProps2.xml><?xml version="1.0" encoding="utf-8"?>
<ds:datastoreItem xmlns:ds="http://schemas.openxmlformats.org/officeDocument/2006/customXml" ds:itemID="{6E8D34B4-81D0-4920-886F-1D34DDA371C5}">
  <ds:schemaRefs>
    <ds:schemaRef ds:uri="http://schemas.microsoft.com/sharepoint/v3/contenttype/forms"/>
  </ds:schemaRefs>
</ds:datastoreItem>
</file>

<file path=customXml/itemProps3.xml><?xml version="1.0" encoding="utf-8"?>
<ds:datastoreItem xmlns:ds="http://schemas.openxmlformats.org/officeDocument/2006/customXml" ds:itemID="{286E4FEF-E433-4D23-8C00-DC5EC2B856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4e5464-1f6a-4f64-aa75-7cc054eb78bb"/>
    <ds:schemaRef ds:uri="0e60be90-6592-4d23-b918-326d61c6538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e703bd7-bd28-40df-8081-878326cd2b5f}" enabled="0" method="" siteId="{8e703bd7-bd28-40df-8081-878326cd2b5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README</vt:lpstr>
      <vt:lpstr>1. Applicant Information</vt:lpstr>
      <vt:lpstr>2. Project Details &amp; Narrative</vt:lpstr>
      <vt:lpstr>3. Residential Units</vt:lpstr>
      <vt:lpstr>4. Sources &amp; Uses</vt:lpstr>
      <vt:lpstr>5. MI PILOT Calculator</vt:lpstr>
      <vt:lpstr>PILOT Rents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	Mixed-Income Housing PILOT Application</dc:title>
  <dc:subject/>
  <dc:creator/>
  <cp:keywords/>
  <dc:description/>
  <cp:lastModifiedBy>Woodruff, Matthew (ITS)</cp:lastModifiedBy>
  <cp:revision/>
  <cp:lastPrinted>2026-08-24T15:14:45Z</cp:lastPrinted>
  <dcterms:created xsi:type="dcterms:W3CDTF">2025-01-28T21:57:20Z</dcterms:created>
  <dcterms:modified xsi:type="dcterms:W3CDTF">2026-08-24T15:16:33Z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0x0101007007F8A58AFD7049BBD54CEF849E0E19</vt:lpwstr>
  </property>
  <property fmtid="{D5CDD505-2E9C-101B-9397-08002B2CF9AE}" pid="3" name="MediaServiceImageTags">
    <vt:lpwstr/>
  </property>
</Properties>
</file>